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<sst xmlns="http://schemas.openxmlformats.org/spreadsheetml/2006/main" count="180" uniqueCount="152">
  <si>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</si>
  <si>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</si>
  <si>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</si>
  <si>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</si>
  <si>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</si>
  <si>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</si>
  <si>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</si>
  <si>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</si>
  <si>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</si>
  <si>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</si>
  <si>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</si>
  <si>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</si>
  <si>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</si>
  <si>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</si>
  <si>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</si>
  <si>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</si>
  <si>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</si>
  <si>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</si>
  <si>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</si>
  <si>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</si>
  <si>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</si>
  <si>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</si>
  <si>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</si>
  <si>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</si>
  <si>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</si>
  <si>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</si>
  <si>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</si>
  <si>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</si>
  <si>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</si>
  <si>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</si>
  <si>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</si>
  <si>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</si>
  <si>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</si>
  <si>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</si>
  <si>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</si>
  <si>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</si>
  <si>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</si>
  <si>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</si>
  <si>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</si>
  <si>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</si>
  <si>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</si>
  <si>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</si>
  <si>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</si>
  <si>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</si>
  <si>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</si>
  <si>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</si>
  <si>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</si>
  <si>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</si>
  <si>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</si>
  <si>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</si>
  <si>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</si>
  <si>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</si>
  <si>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</si>
  <si>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</si>
  <si>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</si>
  <si>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</si>
  <si>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</si>
  <si>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</si>
  <si>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</si>
  <si>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</si>
  <si>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</si>
  <si>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</si>
  <si>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</si>
  <si>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</si>
  <si>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</si>
  <si>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</si>
  <si>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</si>
  <si>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</si>
  <si>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</si>
  <si>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</si>
  <si>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</si>
  <si>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</si>
  <si>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</si>
  <si>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</si>
  <si>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</si>
  <si>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</si>
  <si>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</si>
  <si>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</si>
  <si>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</si>
  <si>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</si>
  <si>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</si>
  <si>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</si>
  <si>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</si>
  <si>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</si>
  <si>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</si>
  <si>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</si>
  <si>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</si>
  <si>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</si>
  <si>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</si>
  <si>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</si>
  <si>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</si>
  <si>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</si>
  <si>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</si>
  <si>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</si>
  <si>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Хлеб пшеничный</t>
  </si>
  <si>
    <t>Чай (вариант 1)</t>
  </si>
  <si>
    <t>Вафли в ассортименте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</si>
  <si>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</si>
  <si>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</si>
  <si>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</si>
  <si>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</si>
  <si>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Каша рисовая рассыпчатая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</si>
  <si>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</si>
  <si>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</si>
  <si>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</si>
  <si>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</si>
  <si>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/>
  </si>
  <si>
    <t>Яблоко порционное.</t>
  </si>
  <si>
    <t>Итого за ''</t>
  </si>
  <si>
    <t xml:space="preserve">Завтрак с 12 и старше </t>
  </si>
  <si>
    <t>Итого за 'Завтрак с 12 и старше '</t>
  </si>
  <si>
    <t xml:space="preserve">Обед с 12 и старше </t>
  </si>
  <si>
    <t>Итого за 'Обед с 12 и старше 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</si>
  <si>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</si>
  <si>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</si>
  <si>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</si>
  <si>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</si>
  <si>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17.04.2025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</si>
  <si>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</si>
  <si>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</si>
  <si>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</si>
  <si>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</si>
  <si>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</si>
  <si>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</si>
  <si>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</si>
  <si>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</si>
  <si>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</si>
  <si>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</si>
  <si>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</si>
  <si>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</si>
  <si>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</si>
  <si>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</si>
  <si>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</si>
  <si>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</si>
  <si>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</si>
  <si>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</si>
  <si>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</si>
  <si>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</si>
  <si>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</si>
  <si>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</si>
  <si>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</si>
  <si>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</si>
  <si>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</si>
  <si>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</si>
  <si>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</si>
  <si>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</si>
  <si>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</si>
  <si>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</si>
  <si>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</si>
  <si>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
Директор школы  № _______________</t>
  </si>
  <si>
    <t>Итого сумма с 7 до 11 лет         200,00</t>
  </si>
  <si>
    <t>Итого сумма с 12 и старше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</si>
</sst>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8" workbookViewId="0">
      <selection activeCell="G56" sqref="G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5" t="s">
        <v>149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96" s="1" customFormat="1" ht="20.25" customHeight="1">
      <c r="A2" s="76" t="str">
        <f>"МЕНЮ НА " &amp; Dop!E1 &amp; "." &amp;Dop!D1 &amp; "." &amp; Dop!C1 &amp; "г."</f>
        <v>МЕНЮ НА 17.4.2025г.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"17 апреля 2025 г."</f>
        <v>17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4" t="s">
        <v>0</v>
      </c>
      <c r="C8" s="74" t="s">
        <v>6</v>
      </c>
      <c r="D8" s="74" t="s">
        <v>2</v>
      </c>
      <c r="E8" s="74"/>
      <c r="F8" s="74" t="s">
        <v>8</v>
      </c>
      <c r="G8" s="74"/>
      <c r="H8" s="74" t="s">
        <v>7</v>
      </c>
      <c r="I8" s="72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79" t="s">
        <v>74</v>
      </c>
      <c r="X8" s="79"/>
      <c r="Y8" s="79"/>
      <c r="Z8" s="79"/>
      <c r="AA8" s="79" t="s">
        <v>76</v>
      </c>
      <c r="AB8" s="79"/>
      <c r="AC8" s="79"/>
      <c r="AD8" s="79"/>
      <c r="AE8" s="79"/>
      <c r="AF8" s="79"/>
      <c r="AG8" s="79"/>
      <c r="AH8" s="79"/>
      <c r="AI8" s="80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2" t="s">
        <v>88</v>
      </c>
      <c r="CR8" s="72" t="s">
        <v>87</v>
      </c>
    </row>
    <row r="9" spans="1:96" ht="21.6" customHeight="1">
      <c r="A9" s="78"/>
      <c r="B9" s="74"/>
      <c r="C9" s="74"/>
      <c r="D9" s="10" t="s">
        <v>1</v>
      </c>
      <c r="E9" s="10" t="s">
        <v>3</v>
      </c>
      <c r="F9" s="10" t="s">
        <v>1</v>
      </c>
      <c r="G9" s="10" t="s">
        <v>4</v>
      </c>
      <c r="H9" s="74"/>
      <c r="I9" s="7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3"/>
      <c r="CR9" s="73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92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25.51</v>
      </c>
      <c r="CE11" s="23">
        <v>31.87</v>
      </c>
      <c r="CG11" s="23">
        <v>56.55</v>
      </c>
      <c r="CH11" s="23">
        <v>30.91</v>
      </c>
      <c r="CI11" s="23">
        <v>43.73</v>
      </c>
      <c r="CJ11" s="23">
        <v>1653.95</v>
      </c>
      <c r="CK11" s="23">
        <v>1236.19</v>
      </c>
      <c r="CL11" s="23">
        <v>1445.07</v>
      </c>
      <c r="CM11" s="23">
        <v>53.23</v>
      </c>
      <c r="CN11" s="23">
        <v>33.31</v>
      </c>
      <c r="CO11" s="23">
        <v>43.27</v>
      </c>
      <c r="CP11" s="23">
        <v>0</v>
      </c>
      <c r="CQ11" s="23">
        <v>1</v>
      </c>
      <c r="CR11" s="23">
        <v>15.46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23" customFormat="1">
      <c r="A14" s="23" t="str">
        <f>"27/10"</f>
        <v>27/10</v>
      </c>
      <c r="B14" s="24" t="s">
        <v>95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1.1499999999999999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0.7</v>
      </c>
    </row>
    <row r="15" spans="1:96" s="19" customFormat="1">
      <c r="A15" s="19" t="str">
        <f>"16/1"</f>
        <v>16/1</v>
      </c>
      <c r="B15" s="20" t="s">
        <v>96</v>
      </c>
      <c r="C15" s="21" t="str">
        <f>"30"</f>
        <v>30</v>
      </c>
      <c r="D15" s="21">
        <v>1.17</v>
      </c>
      <c r="E15" s="21">
        <v>0</v>
      </c>
      <c r="F15" s="21">
        <v>9.18</v>
      </c>
      <c r="G15" s="21">
        <v>0</v>
      </c>
      <c r="H15" s="21">
        <v>19.11</v>
      </c>
      <c r="I15" s="21">
        <v>161.47499999999999</v>
      </c>
      <c r="J15" s="22">
        <v>0</v>
      </c>
      <c r="K15" s="22">
        <v>0</v>
      </c>
      <c r="L15" s="22">
        <v>0</v>
      </c>
      <c r="M15" s="22">
        <v>0</v>
      </c>
      <c r="N15" s="22">
        <v>11.4</v>
      </c>
      <c r="O15" s="22">
        <v>7.35</v>
      </c>
      <c r="P15" s="22">
        <v>0.36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0.3</v>
      </c>
      <c r="CC15" s="21">
        <v>7.27</v>
      </c>
      <c r="CE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6.06</v>
      </c>
    </row>
    <row r="16" spans="1:96" s="27" customFormat="1" ht="11.4">
      <c r="B16" s="28" t="s">
        <v>97</v>
      </c>
      <c r="C16" s="29"/>
      <c r="D16" s="29">
        <v>17.600000000000001</v>
      </c>
      <c r="E16" s="29">
        <v>7.44</v>
      </c>
      <c r="F16" s="29">
        <v>20.56</v>
      </c>
      <c r="G16" s="29">
        <v>1.0900000000000001</v>
      </c>
      <c r="H16" s="29">
        <v>83.11</v>
      </c>
      <c r="I16" s="29">
        <v>585.88</v>
      </c>
      <c r="J16" s="30">
        <v>5.28</v>
      </c>
      <c r="K16" s="30">
        <v>0.11</v>
      </c>
      <c r="L16" s="30">
        <v>0</v>
      </c>
      <c r="M16" s="30">
        <v>0</v>
      </c>
      <c r="N16" s="30">
        <v>19.010000000000002</v>
      </c>
      <c r="O16" s="30">
        <v>61.63</v>
      </c>
      <c r="P16" s="30">
        <v>2.46</v>
      </c>
      <c r="Q16" s="30">
        <v>0</v>
      </c>
      <c r="R16" s="30">
        <v>0</v>
      </c>
      <c r="S16" s="30">
        <v>0.2</v>
      </c>
      <c r="T16" s="30">
        <v>2.98</v>
      </c>
      <c r="U16" s="30">
        <v>523.97</v>
      </c>
      <c r="V16" s="30">
        <v>121.61</v>
      </c>
      <c r="W16" s="30">
        <v>113.69</v>
      </c>
      <c r="X16" s="30">
        <v>16.18</v>
      </c>
      <c r="Y16" s="30">
        <v>166.54</v>
      </c>
      <c r="Z16" s="30">
        <v>1.95</v>
      </c>
      <c r="AA16" s="30">
        <v>127.6</v>
      </c>
      <c r="AB16" s="30">
        <v>49.6</v>
      </c>
      <c r="AC16" s="30">
        <v>155.30000000000001</v>
      </c>
      <c r="AD16" s="30">
        <v>1.32</v>
      </c>
      <c r="AE16" s="30">
        <v>0.09</v>
      </c>
      <c r="AF16" s="30">
        <v>0.22</v>
      </c>
      <c r="AG16" s="30">
        <v>0.56999999999999995</v>
      </c>
      <c r="AH16" s="30">
        <v>3.95</v>
      </c>
      <c r="AI16" s="30">
        <v>0.03</v>
      </c>
      <c r="AJ16" s="30">
        <v>0</v>
      </c>
      <c r="AK16" s="30">
        <v>873.64</v>
      </c>
      <c r="AL16" s="30">
        <v>717.34</v>
      </c>
      <c r="AM16" s="30">
        <v>1294.04</v>
      </c>
      <c r="AN16" s="30">
        <v>721.5</v>
      </c>
      <c r="AO16" s="30">
        <v>351.15</v>
      </c>
      <c r="AP16" s="30">
        <v>594.99</v>
      </c>
      <c r="AQ16" s="30">
        <v>234.56</v>
      </c>
      <c r="AR16" s="30">
        <v>815.93</v>
      </c>
      <c r="AS16" s="30">
        <v>625.75</v>
      </c>
      <c r="AT16" s="30">
        <v>742.54</v>
      </c>
      <c r="AU16" s="30">
        <v>924.21</v>
      </c>
      <c r="AV16" s="30">
        <v>449.24</v>
      </c>
      <c r="AW16" s="30">
        <v>504.78</v>
      </c>
      <c r="AX16" s="30">
        <v>3758.98</v>
      </c>
      <c r="AY16" s="30">
        <v>5.6</v>
      </c>
      <c r="AZ16" s="30">
        <v>1209.8499999999999</v>
      </c>
      <c r="BA16" s="30">
        <v>894.04</v>
      </c>
      <c r="BB16" s="30">
        <v>541.64</v>
      </c>
      <c r="BC16" s="30">
        <v>314.52</v>
      </c>
      <c r="BD16" s="30">
        <v>0.12</v>
      </c>
      <c r="BE16" s="30">
        <v>0.06</v>
      </c>
      <c r="BF16" s="30">
        <v>0.06</v>
      </c>
      <c r="BG16" s="30">
        <v>0.18</v>
      </c>
      <c r="BH16" s="30">
        <v>0.18</v>
      </c>
      <c r="BI16" s="30">
        <v>0.56000000000000005</v>
      </c>
      <c r="BJ16" s="30">
        <v>0.03</v>
      </c>
      <c r="BK16" s="30">
        <v>1.65</v>
      </c>
      <c r="BL16" s="30">
        <v>0.02</v>
      </c>
      <c r="BM16" s="30">
        <v>0.61</v>
      </c>
      <c r="BN16" s="30">
        <v>0.02</v>
      </c>
      <c r="BO16" s="30">
        <v>0</v>
      </c>
      <c r="BP16" s="30">
        <v>0</v>
      </c>
      <c r="BQ16" s="30">
        <v>0.1</v>
      </c>
      <c r="BR16" s="30">
        <v>0.15</v>
      </c>
      <c r="BS16" s="30">
        <v>1.42</v>
      </c>
      <c r="BT16" s="30">
        <v>0</v>
      </c>
      <c r="BU16" s="30">
        <v>0</v>
      </c>
      <c r="BV16" s="30">
        <v>0.48</v>
      </c>
      <c r="BW16" s="30">
        <v>0.01</v>
      </c>
      <c r="BX16" s="30">
        <v>0</v>
      </c>
      <c r="BY16" s="30">
        <v>0</v>
      </c>
      <c r="BZ16" s="30">
        <v>0</v>
      </c>
      <c r="CA16" s="30">
        <v>0</v>
      </c>
      <c r="CB16" s="30">
        <v>422.43</v>
      </c>
      <c r="CC16" s="29">
        <f>SUM($CC$10:$CC$15)</f>
        <v>54.14</v>
      </c>
      <c r="CD16" s="27">
        <f>$I$16/$I$49*100</f>
        <v>19.899530940598261</v>
      </c>
      <c r="CE16" s="27">
        <v>135.87</v>
      </c>
      <c r="CG16" s="27">
        <v>62.8</v>
      </c>
      <c r="CH16" s="27">
        <v>36.26</v>
      </c>
      <c r="CI16" s="27">
        <v>49.53</v>
      </c>
      <c r="CJ16" s="27">
        <v>2962.77</v>
      </c>
      <c r="CK16" s="27">
        <v>1947.35</v>
      </c>
      <c r="CL16" s="27">
        <v>2455.06</v>
      </c>
      <c r="CM16" s="27">
        <v>65.78</v>
      </c>
      <c r="CN16" s="27">
        <v>42.41</v>
      </c>
      <c r="CO16" s="27">
        <v>54.09</v>
      </c>
      <c r="CP16" s="27">
        <v>6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"8/1"</f>
        <v>8/1</v>
      </c>
      <c r="B18" s="24" t="s">
        <v>99</v>
      </c>
      <c r="C18" s="25" t="str">
        <f>"60"</f>
        <v>60</v>
      </c>
      <c r="D18" s="25">
        <v>0.94</v>
      </c>
      <c r="E18" s="25">
        <v>0</v>
      </c>
      <c r="F18" s="25">
        <v>4.34</v>
      </c>
      <c r="G18" s="25">
        <v>4.34</v>
      </c>
      <c r="H18" s="25">
        <v>6.18</v>
      </c>
      <c r="I18" s="25">
        <v>64.298002499999996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4.7699999999999996</v>
      </c>
      <c r="O18" s="26">
        <v>7.0000000000000007E-2</v>
      </c>
      <c r="P18" s="26">
        <v>1.34</v>
      </c>
      <c r="Q18" s="26">
        <v>0</v>
      </c>
      <c r="R18" s="26">
        <v>0</v>
      </c>
      <c r="S18" s="26">
        <v>0.13</v>
      </c>
      <c r="T18" s="26">
        <v>0.68</v>
      </c>
      <c r="U18" s="26">
        <v>13.77</v>
      </c>
      <c r="V18" s="26">
        <v>126.42</v>
      </c>
      <c r="W18" s="26">
        <v>18.84</v>
      </c>
      <c r="X18" s="26">
        <v>11.78</v>
      </c>
      <c r="Y18" s="26">
        <v>25.4</v>
      </c>
      <c r="Z18" s="26">
        <v>0.72</v>
      </c>
      <c r="AA18" s="26">
        <v>0</v>
      </c>
      <c r="AB18" s="26">
        <v>37.340000000000003</v>
      </c>
      <c r="AC18" s="26">
        <v>7.62</v>
      </c>
      <c r="AD18" s="26">
        <v>2.0699999999999998</v>
      </c>
      <c r="AE18" s="26">
        <v>0.01</v>
      </c>
      <c r="AF18" s="26">
        <v>0.02</v>
      </c>
      <c r="AG18" s="26">
        <v>0.09</v>
      </c>
      <c r="AH18" s="26">
        <v>0.28999999999999998</v>
      </c>
      <c r="AI18" s="26">
        <v>0.59</v>
      </c>
      <c r="AJ18" s="26">
        <v>0</v>
      </c>
      <c r="AK18" s="26">
        <v>24.4</v>
      </c>
      <c r="AL18" s="26">
        <v>27.62</v>
      </c>
      <c r="AM18" s="26">
        <v>30.84</v>
      </c>
      <c r="AN18" s="26">
        <v>42.35</v>
      </c>
      <c r="AO18" s="26">
        <v>9.2100000000000009</v>
      </c>
      <c r="AP18" s="26">
        <v>24.4</v>
      </c>
      <c r="AQ18" s="26">
        <v>5.99</v>
      </c>
      <c r="AR18" s="26">
        <v>20.72</v>
      </c>
      <c r="AS18" s="26">
        <v>18.41</v>
      </c>
      <c r="AT18" s="26">
        <v>33.619999999999997</v>
      </c>
      <c r="AU18" s="26">
        <v>150.97999999999999</v>
      </c>
      <c r="AV18" s="26">
        <v>6.46</v>
      </c>
      <c r="AW18" s="26">
        <v>17.5</v>
      </c>
      <c r="AX18" s="26">
        <v>126.13</v>
      </c>
      <c r="AY18" s="26">
        <v>0</v>
      </c>
      <c r="AZ18" s="26">
        <v>21.64</v>
      </c>
      <c r="BA18" s="26">
        <v>29</v>
      </c>
      <c r="BB18" s="26">
        <v>23.02</v>
      </c>
      <c r="BC18" s="26">
        <v>6.91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0.18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1.02</v>
      </c>
      <c r="BT18" s="26">
        <v>0</v>
      </c>
      <c r="BU18" s="26">
        <v>0</v>
      </c>
      <c r="BV18" s="26">
        <v>2.5299999999999998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56.45</v>
      </c>
      <c r="CC18" s="25">
        <v>9.48</v>
      </c>
      <c r="CE18" s="23">
        <v>6.22</v>
      </c>
      <c r="CG18" s="23">
        <v>3.57</v>
      </c>
      <c r="CH18" s="23">
        <v>3.57</v>
      </c>
      <c r="CI18" s="23">
        <v>3.57</v>
      </c>
      <c r="CJ18" s="23">
        <v>433.5</v>
      </c>
      <c r="CK18" s="23">
        <v>102</v>
      </c>
      <c r="CL18" s="23">
        <v>267.75</v>
      </c>
      <c r="CM18" s="23">
        <v>1.58</v>
      </c>
      <c r="CN18" s="23">
        <v>1.07</v>
      </c>
      <c r="CO18" s="23">
        <v>1.33</v>
      </c>
      <c r="CP18" s="23">
        <v>1.2</v>
      </c>
      <c r="CQ18" s="23">
        <v>0</v>
      </c>
      <c r="CR18" s="23">
        <v>5.75</v>
      </c>
    </row>
    <row r="19" spans="1:96" s="23" customFormat="1">
      <c r="A19" s="23" t="str">
        <f>"11/2"</f>
        <v>11/2</v>
      </c>
      <c r="B19" s="24" t="s">
        <v>100</v>
      </c>
      <c r="C19" s="25" t="str">
        <f>"200"</f>
        <v>200</v>
      </c>
      <c r="D19" s="25">
        <v>1.97</v>
      </c>
      <c r="E19" s="25">
        <v>0</v>
      </c>
      <c r="F19" s="25">
        <v>4.34</v>
      </c>
      <c r="G19" s="25">
        <v>4.33</v>
      </c>
      <c r="H19" s="25">
        <v>15.02</v>
      </c>
      <c r="I19" s="25">
        <v>104.93762000000001</v>
      </c>
      <c r="J19" s="26">
        <v>0.93</v>
      </c>
      <c r="K19" s="26">
        <v>2.6</v>
      </c>
      <c r="L19" s="26">
        <v>0</v>
      </c>
      <c r="M19" s="26">
        <v>0</v>
      </c>
      <c r="N19" s="26">
        <v>2.66</v>
      </c>
      <c r="O19" s="26">
        <v>10.63</v>
      </c>
      <c r="P19" s="26">
        <v>1.73</v>
      </c>
      <c r="Q19" s="26">
        <v>0</v>
      </c>
      <c r="R19" s="26">
        <v>0</v>
      </c>
      <c r="S19" s="26">
        <v>0.3</v>
      </c>
      <c r="T19" s="26">
        <v>2.2200000000000002</v>
      </c>
      <c r="U19" s="26">
        <v>451</v>
      </c>
      <c r="V19" s="26">
        <v>364.59</v>
      </c>
      <c r="W19" s="26">
        <v>20.86</v>
      </c>
      <c r="X19" s="26">
        <v>20.75</v>
      </c>
      <c r="Y19" s="26">
        <v>58.53</v>
      </c>
      <c r="Z19" s="26">
        <v>0.78</v>
      </c>
      <c r="AA19" s="26">
        <v>2.4</v>
      </c>
      <c r="AB19" s="26">
        <v>1165.76</v>
      </c>
      <c r="AC19" s="26">
        <v>246.68</v>
      </c>
      <c r="AD19" s="26">
        <v>1.96</v>
      </c>
      <c r="AE19" s="26">
        <v>7.0000000000000007E-2</v>
      </c>
      <c r="AF19" s="26">
        <v>0.05</v>
      </c>
      <c r="AG19" s="26">
        <v>0.82</v>
      </c>
      <c r="AH19" s="26">
        <v>1.47</v>
      </c>
      <c r="AI19" s="26">
        <v>5.77</v>
      </c>
      <c r="AJ19" s="26">
        <v>0</v>
      </c>
      <c r="AK19" s="26">
        <v>74.83</v>
      </c>
      <c r="AL19" s="26">
        <v>70.69</v>
      </c>
      <c r="AM19" s="26">
        <v>117.28</v>
      </c>
      <c r="AN19" s="26">
        <v>115.21</v>
      </c>
      <c r="AO19" s="26">
        <v>31.21</v>
      </c>
      <c r="AP19" s="26">
        <v>68.739999999999995</v>
      </c>
      <c r="AQ19" s="26">
        <v>25.08</v>
      </c>
      <c r="AR19" s="26">
        <v>76.03</v>
      </c>
      <c r="AS19" s="26">
        <v>93.51</v>
      </c>
      <c r="AT19" s="26">
        <v>146.13</v>
      </c>
      <c r="AU19" s="26">
        <v>148.49</v>
      </c>
      <c r="AV19" s="26">
        <v>42.13</v>
      </c>
      <c r="AW19" s="26">
        <v>74.38</v>
      </c>
      <c r="AX19" s="26">
        <v>395.5</v>
      </c>
      <c r="AY19" s="26">
        <v>0</v>
      </c>
      <c r="AZ19" s="26">
        <v>88.7</v>
      </c>
      <c r="BA19" s="26">
        <v>67.53</v>
      </c>
      <c r="BB19" s="26">
        <v>53.51</v>
      </c>
      <c r="BC19" s="26">
        <v>26.21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0.93</v>
      </c>
      <c r="BT19" s="26">
        <v>0</v>
      </c>
      <c r="BU19" s="26">
        <v>0</v>
      </c>
      <c r="BV19" s="26">
        <v>2.4300000000000002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232.75</v>
      </c>
      <c r="CC19" s="25">
        <v>20.79</v>
      </c>
      <c r="CE19" s="23">
        <v>196.69</v>
      </c>
      <c r="CG19" s="23">
        <v>40.24</v>
      </c>
      <c r="CH19" s="23">
        <v>23.72</v>
      </c>
      <c r="CI19" s="23">
        <v>31.98</v>
      </c>
      <c r="CJ19" s="23">
        <v>985.06</v>
      </c>
      <c r="CK19" s="23">
        <v>492.22</v>
      </c>
      <c r="CL19" s="23">
        <v>738.64</v>
      </c>
      <c r="CM19" s="23">
        <v>46.55</v>
      </c>
      <c r="CN19" s="23">
        <v>22.86</v>
      </c>
      <c r="CO19" s="23">
        <v>34.700000000000003</v>
      </c>
      <c r="CP19" s="23">
        <v>0</v>
      </c>
      <c r="CQ19" s="23">
        <v>0.8</v>
      </c>
      <c r="CR19" s="23">
        <v>12.6</v>
      </c>
    </row>
    <row r="20" spans="1:96" s="23" customFormat="1">
      <c r="A20" s="23" t="str">
        <f>"43/3"</f>
        <v>43/3</v>
      </c>
      <c r="B20" s="24" t="s">
        <v>101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209.86397600000001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16.04</v>
      </c>
      <c r="CE20" s="23">
        <v>17.8</v>
      </c>
      <c r="CG20" s="23">
        <v>35.78</v>
      </c>
      <c r="CH20" s="23">
        <v>19.66</v>
      </c>
      <c r="CI20" s="23">
        <v>27.72</v>
      </c>
      <c r="CJ20" s="23">
        <v>2265.86</v>
      </c>
      <c r="CK20" s="23">
        <v>1109.72</v>
      </c>
      <c r="CL20" s="23">
        <v>1687.79</v>
      </c>
      <c r="CM20" s="23">
        <v>30.96</v>
      </c>
      <c r="CN20" s="23">
        <v>16.420000000000002</v>
      </c>
      <c r="CO20" s="23">
        <v>23.69</v>
      </c>
      <c r="CP20" s="23">
        <v>0</v>
      </c>
      <c r="CQ20" s="23">
        <v>0.8</v>
      </c>
      <c r="CR20" s="23">
        <v>9.7200000000000006</v>
      </c>
    </row>
    <row r="21" spans="1:96" s="23" customFormat="1">
      <c r="A21" s="23" t="str">
        <f>"16/10"</f>
        <v>16/10</v>
      </c>
      <c r="B21" s="24" t="s">
        <v>102</v>
      </c>
      <c r="C21" s="25" t="str">
        <f>"90"</f>
        <v>90</v>
      </c>
      <c r="D21" s="25">
        <v>11.25</v>
      </c>
      <c r="E21" s="25">
        <v>10.45</v>
      </c>
      <c r="F21" s="25">
        <v>13.03</v>
      </c>
      <c r="G21" s="25">
        <v>1.7</v>
      </c>
      <c r="H21" s="25">
        <v>5.58</v>
      </c>
      <c r="I21" s="25">
        <v>184.88234</v>
      </c>
      <c r="J21" s="26">
        <v>4.09</v>
      </c>
      <c r="K21" s="26">
        <v>1.3</v>
      </c>
      <c r="L21" s="26">
        <v>0</v>
      </c>
      <c r="M21" s="26">
        <v>0</v>
      </c>
      <c r="N21" s="26">
        <v>0.82</v>
      </c>
      <c r="O21" s="26">
        <v>4.57</v>
      </c>
      <c r="P21" s="26">
        <v>0.2</v>
      </c>
      <c r="Q21" s="26">
        <v>0</v>
      </c>
      <c r="R21" s="26">
        <v>0</v>
      </c>
      <c r="S21" s="26">
        <v>0.11</v>
      </c>
      <c r="T21" s="26">
        <v>1.45</v>
      </c>
      <c r="U21" s="26">
        <v>61.17</v>
      </c>
      <c r="V21" s="26">
        <v>47.67</v>
      </c>
      <c r="W21" s="26">
        <v>28.36</v>
      </c>
      <c r="X21" s="26">
        <v>4.28</v>
      </c>
      <c r="Y21" s="26">
        <v>55.97</v>
      </c>
      <c r="Z21" s="26">
        <v>0.74</v>
      </c>
      <c r="AA21" s="26">
        <v>39.229999999999997</v>
      </c>
      <c r="AB21" s="26">
        <v>16.899999999999999</v>
      </c>
      <c r="AC21" s="26">
        <v>74.23</v>
      </c>
      <c r="AD21" s="26">
        <v>1.27</v>
      </c>
      <c r="AE21" s="26">
        <v>0.02</v>
      </c>
      <c r="AF21" s="26">
        <v>7.0000000000000007E-2</v>
      </c>
      <c r="AG21" s="26">
        <v>2.7</v>
      </c>
      <c r="AH21" s="26">
        <v>8.2100000000000009</v>
      </c>
      <c r="AI21" s="26">
        <v>0.03</v>
      </c>
      <c r="AJ21" s="26">
        <v>0</v>
      </c>
      <c r="AK21" s="26">
        <v>672.99</v>
      </c>
      <c r="AL21" s="26">
        <v>682.57</v>
      </c>
      <c r="AM21" s="26">
        <v>1029.81</v>
      </c>
      <c r="AN21" s="26">
        <v>1146.4000000000001</v>
      </c>
      <c r="AO21" s="26">
        <v>317.77</v>
      </c>
      <c r="AP21" s="26">
        <v>579.41</v>
      </c>
      <c r="AQ21" s="26">
        <v>46.9</v>
      </c>
      <c r="AR21" s="26">
        <v>605.1</v>
      </c>
      <c r="AS21" s="26">
        <v>113.78</v>
      </c>
      <c r="AT21" s="26">
        <v>133.33000000000001</v>
      </c>
      <c r="AU21" s="26">
        <v>193.24</v>
      </c>
      <c r="AV21" s="26">
        <v>339.19</v>
      </c>
      <c r="AW21" s="26">
        <v>77.55</v>
      </c>
      <c r="AX21" s="26">
        <v>502.64</v>
      </c>
      <c r="AY21" s="26">
        <v>0.76</v>
      </c>
      <c r="AZ21" s="26">
        <v>166.32</v>
      </c>
      <c r="BA21" s="26">
        <v>159.11000000000001</v>
      </c>
      <c r="BB21" s="26">
        <v>427.35</v>
      </c>
      <c r="BC21" s="26">
        <v>163.74</v>
      </c>
      <c r="BD21" s="26">
        <v>0</v>
      </c>
      <c r="BE21" s="26">
        <v>0</v>
      </c>
      <c r="BF21" s="26">
        <v>0.01</v>
      </c>
      <c r="BG21" s="26">
        <v>0.03</v>
      </c>
      <c r="BH21" s="26">
        <v>0.03</v>
      </c>
      <c r="BI21" s="26">
        <v>7.0000000000000007E-2</v>
      </c>
      <c r="BJ21" s="26">
        <v>0.01</v>
      </c>
      <c r="BK21" s="26">
        <v>0.28000000000000003</v>
      </c>
      <c r="BL21" s="26">
        <v>0.01</v>
      </c>
      <c r="BM21" s="26">
        <v>0.16</v>
      </c>
      <c r="BN21" s="26">
        <v>0.01</v>
      </c>
      <c r="BO21" s="26">
        <v>0.01</v>
      </c>
      <c r="BP21" s="26">
        <v>0</v>
      </c>
      <c r="BQ21" s="26">
        <v>0.01</v>
      </c>
      <c r="BR21" s="26">
        <v>0.01</v>
      </c>
      <c r="BS21" s="26">
        <v>0.57999999999999996</v>
      </c>
      <c r="BT21" s="26">
        <v>0</v>
      </c>
      <c r="BU21" s="26">
        <v>0</v>
      </c>
      <c r="BV21" s="26">
        <v>1.01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69.44</v>
      </c>
      <c r="CC21" s="25">
        <v>49.39</v>
      </c>
      <c r="CE21" s="23">
        <v>42.04</v>
      </c>
      <c r="CG21" s="23">
        <v>15.22</v>
      </c>
      <c r="CH21" s="23">
        <v>8.34</v>
      </c>
      <c r="CI21" s="23">
        <v>11.78</v>
      </c>
      <c r="CJ21" s="23">
        <v>424.33</v>
      </c>
      <c r="CK21" s="23">
        <v>207.84</v>
      </c>
      <c r="CL21" s="23">
        <v>316.08999999999997</v>
      </c>
      <c r="CM21" s="23">
        <v>3.45</v>
      </c>
      <c r="CN21" s="23">
        <v>2.6</v>
      </c>
      <c r="CO21" s="23">
        <v>3.03</v>
      </c>
      <c r="CP21" s="23">
        <v>0</v>
      </c>
      <c r="CQ21" s="23">
        <v>0.5</v>
      </c>
      <c r="CR21" s="23">
        <v>30.1</v>
      </c>
    </row>
    <row r="22" spans="1:96" s="23" customFormat="1">
      <c r="A22" s="23" t="str">
        <f>"2"</f>
        <v>2</v>
      </c>
      <c r="B22" s="24" t="s">
        <v>94</v>
      </c>
      <c r="C22" s="25" t="str">
        <f>"27,6"</f>
        <v>27,6</v>
      </c>
      <c r="D22" s="25">
        <v>1.82</v>
      </c>
      <c r="E22" s="25">
        <v>0</v>
      </c>
      <c r="F22" s="25">
        <v>0.18</v>
      </c>
      <c r="G22" s="25">
        <v>0.18</v>
      </c>
      <c r="H22" s="25">
        <v>12.94</v>
      </c>
      <c r="I22" s="25">
        <v>61.796675999999991</v>
      </c>
      <c r="J22" s="26">
        <v>0</v>
      </c>
      <c r="K22" s="26">
        <v>0</v>
      </c>
      <c r="L22" s="26">
        <v>0</v>
      </c>
      <c r="M22" s="26">
        <v>0</v>
      </c>
      <c r="N22" s="26">
        <v>0.3</v>
      </c>
      <c r="O22" s="26">
        <v>12.59</v>
      </c>
      <c r="P22" s="26">
        <v>0.06</v>
      </c>
      <c r="Q22" s="26">
        <v>0</v>
      </c>
      <c r="R22" s="26">
        <v>0</v>
      </c>
      <c r="S22" s="26">
        <v>0</v>
      </c>
      <c r="T22" s="26">
        <v>0.5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88.12</v>
      </c>
      <c r="AL22" s="26">
        <v>91.73</v>
      </c>
      <c r="AM22" s="26">
        <v>140.47</v>
      </c>
      <c r="AN22" s="26">
        <v>46.58</v>
      </c>
      <c r="AO22" s="26">
        <v>27.61</v>
      </c>
      <c r="AP22" s="26">
        <v>55.23</v>
      </c>
      <c r="AQ22" s="26">
        <v>20.89</v>
      </c>
      <c r="AR22" s="26">
        <v>99.89</v>
      </c>
      <c r="AS22" s="26">
        <v>61.95</v>
      </c>
      <c r="AT22" s="26">
        <v>86.44</v>
      </c>
      <c r="AU22" s="26">
        <v>71.319999999999993</v>
      </c>
      <c r="AV22" s="26">
        <v>37.46</v>
      </c>
      <c r="AW22" s="26">
        <v>66.27</v>
      </c>
      <c r="AX22" s="26">
        <v>554.20000000000005</v>
      </c>
      <c r="AY22" s="26">
        <v>0</v>
      </c>
      <c r="AZ22" s="26">
        <v>180.57</v>
      </c>
      <c r="BA22" s="26">
        <v>78.52</v>
      </c>
      <c r="BB22" s="26">
        <v>52.11</v>
      </c>
      <c r="BC22" s="26">
        <v>41.3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10.79</v>
      </c>
      <c r="CC22" s="25">
        <v>1.99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1.66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"648"</f>
        <v>648</v>
      </c>
      <c r="B24" s="20" t="s">
        <v>104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4.5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2.73</v>
      </c>
    </row>
    <row r="25" spans="1:96" s="27" customFormat="1" ht="11.4">
      <c r="B25" s="28" t="s">
        <v>105</v>
      </c>
      <c r="C25" s="29"/>
      <c r="D25" s="29">
        <v>21.25</v>
      </c>
      <c r="E25" s="29">
        <v>10.48</v>
      </c>
      <c r="F25" s="29">
        <v>25.52</v>
      </c>
      <c r="G25" s="29">
        <v>11.34</v>
      </c>
      <c r="H25" s="29">
        <v>93.42</v>
      </c>
      <c r="I25" s="29">
        <v>681.98</v>
      </c>
      <c r="J25" s="30">
        <v>7.67</v>
      </c>
      <c r="K25" s="30">
        <v>6.91</v>
      </c>
      <c r="L25" s="30">
        <v>0</v>
      </c>
      <c r="M25" s="30">
        <v>0</v>
      </c>
      <c r="N25" s="30">
        <v>13.78</v>
      </c>
      <c r="O25" s="30">
        <v>73.069999999999993</v>
      </c>
      <c r="P25" s="30">
        <v>6.58</v>
      </c>
      <c r="Q25" s="30">
        <v>0</v>
      </c>
      <c r="R25" s="30">
        <v>0</v>
      </c>
      <c r="S25" s="30">
        <v>0.74</v>
      </c>
      <c r="T25" s="30">
        <v>6.6</v>
      </c>
      <c r="U25" s="30">
        <v>961.82</v>
      </c>
      <c r="V25" s="30">
        <v>644.51</v>
      </c>
      <c r="W25" s="30">
        <v>83.33</v>
      </c>
      <c r="X25" s="30">
        <v>72.98</v>
      </c>
      <c r="Y25" s="30">
        <v>251.3</v>
      </c>
      <c r="Z25" s="30">
        <v>3.6</v>
      </c>
      <c r="AA25" s="30">
        <v>57.63</v>
      </c>
      <c r="AB25" s="30">
        <v>1231.8</v>
      </c>
      <c r="AC25" s="30">
        <v>346.73</v>
      </c>
      <c r="AD25" s="30">
        <v>5.84</v>
      </c>
      <c r="AE25" s="30">
        <v>0.17</v>
      </c>
      <c r="AF25" s="30">
        <v>0.17</v>
      </c>
      <c r="AG25" s="30">
        <v>4.51</v>
      </c>
      <c r="AH25" s="30">
        <v>12.23</v>
      </c>
      <c r="AI25" s="30">
        <v>6.47</v>
      </c>
      <c r="AJ25" s="30">
        <v>0</v>
      </c>
      <c r="AK25" s="30">
        <v>1156.8800000000001</v>
      </c>
      <c r="AL25" s="30">
        <v>1104.92</v>
      </c>
      <c r="AM25" s="30">
        <v>1747.04</v>
      </c>
      <c r="AN25" s="30">
        <v>1539.59</v>
      </c>
      <c r="AO25" s="30">
        <v>492.88</v>
      </c>
      <c r="AP25" s="30">
        <v>900.93</v>
      </c>
      <c r="AQ25" s="30">
        <v>171.42</v>
      </c>
      <c r="AR25" s="30">
        <v>1080.6400000000001</v>
      </c>
      <c r="AS25" s="30">
        <v>562.5</v>
      </c>
      <c r="AT25" s="30">
        <v>738.63</v>
      </c>
      <c r="AU25" s="30">
        <v>955.41</v>
      </c>
      <c r="AV25" s="30">
        <v>544.71</v>
      </c>
      <c r="AW25" s="30">
        <v>474.25</v>
      </c>
      <c r="AX25" s="30">
        <v>2548.4</v>
      </c>
      <c r="AY25" s="30">
        <v>0.76</v>
      </c>
      <c r="AZ25" s="30">
        <v>745.42</v>
      </c>
      <c r="BA25" s="30">
        <v>575.59</v>
      </c>
      <c r="BB25" s="30">
        <v>752.78</v>
      </c>
      <c r="BC25" s="30">
        <v>339.73</v>
      </c>
      <c r="BD25" s="30">
        <v>0.11</v>
      </c>
      <c r="BE25" s="30">
        <v>0.05</v>
      </c>
      <c r="BF25" s="30">
        <v>0.04</v>
      </c>
      <c r="BG25" s="30">
        <v>0.09</v>
      </c>
      <c r="BH25" s="30">
        <v>0.1</v>
      </c>
      <c r="BI25" s="30">
        <v>0.38</v>
      </c>
      <c r="BJ25" s="30">
        <v>0.01</v>
      </c>
      <c r="BK25" s="30">
        <v>1.83</v>
      </c>
      <c r="BL25" s="30">
        <v>0.01</v>
      </c>
      <c r="BM25" s="30">
        <v>0.78</v>
      </c>
      <c r="BN25" s="30">
        <v>0.04</v>
      </c>
      <c r="BO25" s="30">
        <v>7.0000000000000007E-2</v>
      </c>
      <c r="BP25" s="30">
        <v>0</v>
      </c>
      <c r="BQ25" s="30">
        <v>7.0000000000000007E-2</v>
      </c>
      <c r="BR25" s="30">
        <v>0.11</v>
      </c>
      <c r="BS25" s="30">
        <v>3.44</v>
      </c>
      <c r="BT25" s="30">
        <v>0</v>
      </c>
      <c r="BU25" s="30">
        <v>0</v>
      </c>
      <c r="BV25" s="30">
        <v>6.28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694.47</v>
      </c>
      <c r="CC25" s="29">
        <f>SUM($CC$17:$CC$24)</f>
        <v>103.67</v>
      </c>
      <c r="CD25" s="27">
        <f>$I$25/$I$49*100</f>
        <v>23.163586589180728</v>
      </c>
      <c r="CE25" s="27">
        <v>262.93</v>
      </c>
      <c r="CG25" s="27">
        <v>99.88</v>
      </c>
      <c r="CH25" s="27">
        <v>60.35</v>
      </c>
      <c r="CI25" s="27">
        <v>80.12</v>
      </c>
      <c r="CJ25" s="27">
        <v>5830.79</v>
      </c>
      <c r="CK25" s="27">
        <v>2575.2199999999998</v>
      </c>
      <c r="CL25" s="27">
        <v>4203</v>
      </c>
      <c r="CM25" s="27">
        <v>98.24</v>
      </c>
      <c r="CN25" s="27">
        <v>57.03</v>
      </c>
      <c r="CO25" s="27">
        <v>77.64</v>
      </c>
      <c r="CP25" s="27">
        <v>6.2</v>
      </c>
      <c r="CQ25" s="27">
        <v>2.1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19" customFormat="1">
      <c r="A27" s="19" t="str">
        <f>"13/1"</f>
        <v>13/1</v>
      </c>
      <c r="B27" s="20" t="s">
        <v>107</v>
      </c>
      <c r="C27" s="21" t="str">
        <f>"150"</f>
        <v>150</v>
      </c>
      <c r="D27" s="21">
        <v>0.6</v>
      </c>
      <c r="E27" s="21">
        <v>0</v>
      </c>
      <c r="F27" s="21">
        <v>0.6</v>
      </c>
      <c r="G27" s="21">
        <v>0.6</v>
      </c>
      <c r="H27" s="21">
        <v>17.399999999999999</v>
      </c>
      <c r="I27" s="21">
        <v>73.02000000000001</v>
      </c>
      <c r="J27" s="22">
        <v>0.15</v>
      </c>
      <c r="K27" s="22">
        <v>0</v>
      </c>
      <c r="L27" s="22">
        <v>0</v>
      </c>
      <c r="M27" s="22">
        <v>0</v>
      </c>
      <c r="N27" s="22">
        <v>13.5</v>
      </c>
      <c r="O27" s="22">
        <v>1.2</v>
      </c>
      <c r="P27" s="22">
        <v>2.7</v>
      </c>
      <c r="Q27" s="22">
        <v>0</v>
      </c>
      <c r="R27" s="22">
        <v>0</v>
      </c>
      <c r="S27" s="22">
        <v>1.2</v>
      </c>
      <c r="T27" s="22">
        <v>0.75</v>
      </c>
      <c r="U27" s="22">
        <v>39</v>
      </c>
      <c r="V27" s="22">
        <v>417</v>
      </c>
      <c r="W27" s="22">
        <v>24</v>
      </c>
      <c r="X27" s="22">
        <v>13.5</v>
      </c>
      <c r="Y27" s="22">
        <v>16.5</v>
      </c>
      <c r="Z27" s="22">
        <v>3.3</v>
      </c>
      <c r="AA27" s="22">
        <v>0</v>
      </c>
      <c r="AB27" s="22">
        <v>45</v>
      </c>
      <c r="AC27" s="22">
        <v>7.5</v>
      </c>
      <c r="AD27" s="22">
        <v>0.3</v>
      </c>
      <c r="AE27" s="22">
        <v>0.05</v>
      </c>
      <c r="AF27" s="22">
        <v>0.03</v>
      </c>
      <c r="AG27" s="22">
        <v>0.45</v>
      </c>
      <c r="AH27" s="22">
        <v>0.6</v>
      </c>
      <c r="AI27" s="22">
        <v>15</v>
      </c>
      <c r="AJ27" s="22">
        <v>0</v>
      </c>
      <c r="AK27" s="22">
        <v>18</v>
      </c>
      <c r="AL27" s="22">
        <v>19.5</v>
      </c>
      <c r="AM27" s="22">
        <v>28.5</v>
      </c>
      <c r="AN27" s="22">
        <v>27</v>
      </c>
      <c r="AO27" s="22">
        <v>4.5</v>
      </c>
      <c r="AP27" s="22">
        <v>16.5</v>
      </c>
      <c r="AQ27" s="22">
        <v>4.5</v>
      </c>
      <c r="AR27" s="22">
        <v>13.5</v>
      </c>
      <c r="AS27" s="22">
        <v>25.5</v>
      </c>
      <c r="AT27" s="22">
        <v>15</v>
      </c>
      <c r="AU27" s="22">
        <v>117</v>
      </c>
      <c r="AV27" s="22">
        <v>10.5</v>
      </c>
      <c r="AW27" s="22">
        <v>21</v>
      </c>
      <c r="AX27" s="22">
        <v>63</v>
      </c>
      <c r="AY27" s="22">
        <v>0</v>
      </c>
      <c r="AZ27" s="22">
        <v>19.5</v>
      </c>
      <c r="BA27" s="22">
        <v>24</v>
      </c>
      <c r="BB27" s="22">
        <v>9</v>
      </c>
      <c r="BC27" s="22">
        <v>7.5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129.44999999999999</v>
      </c>
      <c r="CC27" s="21">
        <v>42.19</v>
      </c>
      <c r="CE27" s="19">
        <v>7.5</v>
      </c>
      <c r="CG27" s="19">
        <v>3</v>
      </c>
      <c r="CH27" s="19">
        <v>3</v>
      </c>
      <c r="CI27" s="19">
        <v>3</v>
      </c>
      <c r="CJ27" s="19">
        <v>225</v>
      </c>
      <c r="CK27" s="19">
        <v>225</v>
      </c>
      <c r="CL27" s="19">
        <v>225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25.57</v>
      </c>
    </row>
    <row r="28" spans="1:96" s="27" customFormat="1" ht="11.4">
      <c r="B28" s="28" t="s">
        <v>108</v>
      </c>
      <c r="C28" s="29"/>
      <c r="D28" s="29">
        <v>0.6</v>
      </c>
      <c r="E28" s="29">
        <v>0</v>
      </c>
      <c r="F28" s="29">
        <v>0.6</v>
      </c>
      <c r="G28" s="29">
        <v>0.6</v>
      </c>
      <c r="H28" s="29">
        <v>17.399999999999999</v>
      </c>
      <c r="I28" s="29">
        <v>73.02</v>
      </c>
      <c r="J28" s="30">
        <v>0.15</v>
      </c>
      <c r="K28" s="30">
        <v>0</v>
      </c>
      <c r="L28" s="30">
        <v>0</v>
      </c>
      <c r="M28" s="30">
        <v>0</v>
      </c>
      <c r="N28" s="30">
        <v>13.5</v>
      </c>
      <c r="O28" s="30">
        <v>1.2</v>
      </c>
      <c r="P28" s="30">
        <v>2.7</v>
      </c>
      <c r="Q28" s="30">
        <v>0</v>
      </c>
      <c r="R28" s="30">
        <v>0</v>
      </c>
      <c r="S28" s="30">
        <v>1.2</v>
      </c>
      <c r="T28" s="30">
        <v>0.75</v>
      </c>
      <c r="U28" s="30">
        <v>39</v>
      </c>
      <c r="V28" s="30">
        <v>417</v>
      </c>
      <c r="W28" s="30">
        <v>24</v>
      </c>
      <c r="X28" s="30">
        <v>13.5</v>
      </c>
      <c r="Y28" s="30">
        <v>16.5</v>
      </c>
      <c r="Z28" s="30">
        <v>3.3</v>
      </c>
      <c r="AA28" s="30">
        <v>0</v>
      </c>
      <c r="AB28" s="30">
        <v>45</v>
      </c>
      <c r="AC28" s="30">
        <v>7.5</v>
      </c>
      <c r="AD28" s="30">
        <v>0.3</v>
      </c>
      <c r="AE28" s="30">
        <v>0.05</v>
      </c>
      <c r="AF28" s="30">
        <v>0.03</v>
      </c>
      <c r="AG28" s="30">
        <v>0.45</v>
      </c>
      <c r="AH28" s="30">
        <v>0.6</v>
      </c>
      <c r="AI28" s="30">
        <v>15</v>
      </c>
      <c r="AJ28" s="30">
        <v>0</v>
      </c>
      <c r="AK28" s="30">
        <v>18</v>
      </c>
      <c r="AL28" s="30">
        <v>19.5</v>
      </c>
      <c r="AM28" s="30">
        <v>28.5</v>
      </c>
      <c r="AN28" s="30">
        <v>27</v>
      </c>
      <c r="AO28" s="30">
        <v>4.5</v>
      </c>
      <c r="AP28" s="30">
        <v>16.5</v>
      </c>
      <c r="AQ28" s="30">
        <v>4.5</v>
      </c>
      <c r="AR28" s="30">
        <v>13.5</v>
      </c>
      <c r="AS28" s="30">
        <v>25.5</v>
      </c>
      <c r="AT28" s="30">
        <v>15</v>
      </c>
      <c r="AU28" s="30">
        <v>117</v>
      </c>
      <c r="AV28" s="30">
        <v>10.5</v>
      </c>
      <c r="AW28" s="30">
        <v>21</v>
      </c>
      <c r="AX28" s="30">
        <v>63</v>
      </c>
      <c r="AY28" s="30">
        <v>0</v>
      </c>
      <c r="AZ28" s="30">
        <v>19.5</v>
      </c>
      <c r="BA28" s="30">
        <v>24</v>
      </c>
      <c r="BB28" s="30">
        <v>9</v>
      </c>
      <c r="BC28" s="30">
        <v>7.5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129.44999999999999</v>
      </c>
      <c r="CC28" s="29">
        <f>SUM($CC$26:$CC$27)</f>
        <v>42.19</v>
      </c>
      <c r="CD28" s="27">
        <f>$I$28/$I$49*100</f>
        <v>2.4801388497345616</v>
      </c>
      <c r="CE28" s="27">
        <v>7.5</v>
      </c>
      <c r="CG28" s="27">
        <v>3</v>
      </c>
      <c r="CH28" s="27">
        <v>3</v>
      </c>
      <c r="CI28" s="27">
        <v>3</v>
      </c>
      <c r="CJ28" s="27">
        <v>225</v>
      </c>
      <c r="CK28" s="27">
        <v>225</v>
      </c>
      <c r="CL28" s="27">
        <v>225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4" customFormat="1" ht="11.4">
      <c r="A29" s="84" t="s">
        <v>150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"47/3"</f>
        <v>47/3</v>
      </c>
      <c r="B31" s="24" t="s">
        <v>92</v>
      </c>
      <c r="C31" s="25" t="str">
        <f>"220"</f>
        <v>220</v>
      </c>
      <c r="D31" s="25">
        <v>9.4600000000000009</v>
      </c>
      <c r="E31" s="25">
        <v>2.6</v>
      </c>
      <c r="F31" s="25">
        <v>7.14</v>
      </c>
      <c r="G31" s="25">
        <v>0.88</v>
      </c>
      <c r="H31" s="25">
        <v>42.92</v>
      </c>
      <c r="I31" s="25">
        <v>273.86705444999996</v>
      </c>
      <c r="J31" s="26">
        <v>4.4800000000000004</v>
      </c>
      <c r="K31" s="26">
        <v>0.12</v>
      </c>
      <c r="L31" s="26">
        <v>0</v>
      </c>
      <c r="M31" s="26">
        <v>0</v>
      </c>
      <c r="N31" s="26">
        <v>1.1100000000000001</v>
      </c>
      <c r="O31" s="26">
        <v>39.64</v>
      </c>
      <c r="P31" s="26">
        <v>2.17</v>
      </c>
      <c r="Q31" s="26">
        <v>0</v>
      </c>
      <c r="R31" s="26">
        <v>0</v>
      </c>
      <c r="S31" s="26">
        <v>0.22</v>
      </c>
      <c r="T31" s="26">
        <v>2.0099999999999998</v>
      </c>
      <c r="U31" s="26">
        <v>517.34</v>
      </c>
      <c r="V31" s="26">
        <v>71.97</v>
      </c>
      <c r="W31" s="26">
        <v>100.67</v>
      </c>
      <c r="X31" s="26">
        <v>12.52</v>
      </c>
      <c r="Y31" s="26">
        <v>98.71</v>
      </c>
      <c r="Z31" s="26">
        <v>1.03</v>
      </c>
      <c r="AA31" s="26">
        <v>30.36</v>
      </c>
      <c r="AB31" s="26">
        <v>28.16</v>
      </c>
      <c r="AC31" s="26">
        <v>56.43</v>
      </c>
      <c r="AD31" s="26">
        <v>1.18</v>
      </c>
      <c r="AE31" s="26">
        <v>0.06</v>
      </c>
      <c r="AF31" s="26">
        <v>0.05</v>
      </c>
      <c r="AG31" s="26">
        <v>0.54</v>
      </c>
      <c r="AH31" s="26">
        <v>2.76</v>
      </c>
      <c r="AI31" s="26">
        <v>0.03</v>
      </c>
      <c r="AJ31" s="26">
        <v>0</v>
      </c>
      <c r="AK31" s="26">
        <v>480.84</v>
      </c>
      <c r="AL31" s="26">
        <v>380.16</v>
      </c>
      <c r="AM31" s="26">
        <v>723.86</v>
      </c>
      <c r="AN31" s="26">
        <v>322.07</v>
      </c>
      <c r="AO31" s="26">
        <v>155.68</v>
      </c>
      <c r="AP31" s="26">
        <v>298.05</v>
      </c>
      <c r="AQ31" s="26">
        <v>134.96</v>
      </c>
      <c r="AR31" s="26">
        <v>451.4</v>
      </c>
      <c r="AS31" s="26">
        <v>277.16000000000003</v>
      </c>
      <c r="AT31" s="26">
        <v>332.71</v>
      </c>
      <c r="AU31" s="26">
        <v>362.18</v>
      </c>
      <c r="AV31" s="26">
        <v>284.85000000000002</v>
      </c>
      <c r="AW31" s="26">
        <v>266.56</v>
      </c>
      <c r="AX31" s="26">
        <v>2471.25</v>
      </c>
      <c r="AY31" s="26">
        <v>0</v>
      </c>
      <c r="AZ31" s="26">
        <v>868.73</v>
      </c>
      <c r="BA31" s="26">
        <v>449.95</v>
      </c>
      <c r="BB31" s="26">
        <v>303.3</v>
      </c>
      <c r="BC31" s="26">
        <v>151.21</v>
      </c>
      <c r="BD31" s="26">
        <v>0.13</v>
      </c>
      <c r="BE31" s="26">
        <v>7.0000000000000007E-2</v>
      </c>
      <c r="BF31" s="26">
        <v>7.0000000000000007E-2</v>
      </c>
      <c r="BG31" s="26">
        <v>0.2</v>
      </c>
      <c r="BH31" s="26">
        <v>0.2</v>
      </c>
      <c r="BI31" s="26">
        <v>0.62</v>
      </c>
      <c r="BJ31" s="26">
        <v>0.03</v>
      </c>
      <c r="BK31" s="26">
        <v>1.78</v>
      </c>
      <c r="BL31" s="26">
        <v>0.02</v>
      </c>
      <c r="BM31" s="26">
        <v>0.66</v>
      </c>
      <c r="BN31" s="26">
        <v>0.02</v>
      </c>
      <c r="BO31" s="26">
        <v>0</v>
      </c>
      <c r="BP31" s="26">
        <v>0</v>
      </c>
      <c r="BQ31" s="26">
        <v>0.11</v>
      </c>
      <c r="BR31" s="26">
        <v>0.16</v>
      </c>
      <c r="BS31" s="26">
        <v>1.53</v>
      </c>
      <c r="BT31" s="26">
        <v>0</v>
      </c>
      <c r="BU31" s="26">
        <v>0</v>
      </c>
      <c r="BV31" s="26">
        <v>0.4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194.48</v>
      </c>
      <c r="CC31" s="25">
        <v>28.06</v>
      </c>
      <c r="CE31" s="23">
        <v>35.049999999999997</v>
      </c>
      <c r="CG31" s="23">
        <v>56.55</v>
      </c>
      <c r="CH31" s="23">
        <v>30.91</v>
      </c>
      <c r="CI31" s="23">
        <v>43.73</v>
      </c>
      <c r="CJ31" s="23">
        <v>1653.95</v>
      </c>
      <c r="CK31" s="23">
        <v>1236.19</v>
      </c>
      <c r="CL31" s="23">
        <v>1445.07</v>
      </c>
      <c r="CM31" s="23">
        <v>53.23</v>
      </c>
      <c r="CN31" s="23">
        <v>33.31</v>
      </c>
      <c r="CO31" s="23">
        <v>43.27</v>
      </c>
      <c r="CP31" s="23">
        <v>0</v>
      </c>
      <c r="CQ31" s="23">
        <v>1.1000000000000001</v>
      </c>
      <c r="CR31" s="23">
        <v>17.010000000000002</v>
      </c>
    </row>
    <row r="32" spans="1:96" s="23" customFormat="1">
      <c r="A32" s="23" t="str">
        <f>"1/6"</f>
        <v>1/6</v>
      </c>
      <c r="B32" s="24" t="s">
        <v>93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17.329999999999998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10.5</v>
      </c>
    </row>
    <row r="33" spans="1:96" s="23" customFormat="1">
      <c r="A33" s="23" t="str">
        <f>"2"</f>
        <v>2</v>
      </c>
      <c r="B33" s="24" t="s">
        <v>94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111.95049999999998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3.6</v>
      </c>
      <c r="CE33" s="23">
        <v>0</v>
      </c>
      <c r="CG33" s="23">
        <v>0</v>
      </c>
      <c r="CH33" s="23">
        <v>0</v>
      </c>
      <c r="CI33" s="23">
        <v>0</v>
      </c>
      <c r="CJ33" s="23">
        <v>802.15</v>
      </c>
      <c r="CK33" s="23">
        <v>309.04000000000002</v>
      </c>
      <c r="CL33" s="23">
        <v>555.6</v>
      </c>
      <c r="CM33" s="23">
        <v>6.42</v>
      </c>
      <c r="CN33" s="23">
        <v>6.42</v>
      </c>
      <c r="CO33" s="23">
        <v>6.42</v>
      </c>
      <c r="CP33" s="23">
        <v>0</v>
      </c>
      <c r="CQ33" s="23">
        <v>0</v>
      </c>
      <c r="CR33" s="23">
        <v>3</v>
      </c>
    </row>
    <row r="34" spans="1:96" s="23" customFormat="1">
      <c r="A34" s="23" t="str">
        <f>"27/10"</f>
        <v>27/10</v>
      </c>
      <c r="B34" s="24" t="s">
        <v>95</v>
      </c>
      <c r="C34" s="25" t="str">
        <f>"200"</f>
        <v>200</v>
      </c>
      <c r="D34" s="25">
        <v>0.1</v>
      </c>
      <c r="E34" s="25">
        <v>0</v>
      </c>
      <c r="F34" s="25">
        <v>0.02</v>
      </c>
      <c r="G34" s="25">
        <v>0.02</v>
      </c>
      <c r="H34" s="25">
        <v>5.94</v>
      </c>
      <c r="I34" s="25">
        <v>23.095202</v>
      </c>
      <c r="J34" s="26">
        <v>0</v>
      </c>
      <c r="K34" s="26">
        <v>0</v>
      </c>
      <c r="L34" s="26">
        <v>0</v>
      </c>
      <c r="M34" s="26">
        <v>0</v>
      </c>
      <c r="N34" s="26">
        <v>5.89</v>
      </c>
      <c r="O34" s="26">
        <v>0</v>
      </c>
      <c r="P34" s="26">
        <v>0.05</v>
      </c>
      <c r="Q34" s="26">
        <v>0</v>
      </c>
      <c r="R34" s="26">
        <v>0</v>
      </c>
      <c r="S34" s="26">
        <v>0</v>
      </c>
      <c r="T34" s="26">
        <v>0.03</v>
      </c>
      <c r="U34" s="26">
        <v>0.06</v>
      </c>
      <c r="V34" s="26">
        <v>0.18</v>
      </c>
      <c r="W34" s="26">
        <v>0.17</v>
      </c>
      <c r="X34" s="26">
        <v>0</v>
      </c>
      <c r="Y34" s="26">
        <v>0</v>
      </c>
      <c r="Z34" s="26">
        <v>0.02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200.05</v>
      </c>
      <c r="CC34" s="25">
        <v>1.1499999999999999</v>
      </c>
      <c r="CE34" s="23">
        <v>0</v>
      </c>
      <c r="CG34" s="23">
        <v>0.6</v>
      </c>
      <c r="CH34" s="23">
        <v>0.6</v>
      </c>
      <c r="CI34" s="23">
        <v>0.6</v>
      </c>
      <c r="CJ34" s="23">
        <v>60</v>
      </c>
      <c r="CK34" s="23">
        <v>24.6</v>
      </c>
      <c r="CL34" s="23">
        <v>42.3</v>
      </c>
      <c r="CM34" s="23">
        <v>6.54</v>
      </c>
      <c r="CN34" s="23">
        <v>3.84</v>
      </c>
      <c r="CO34" s="23">
        <v>5.19</v>
      </c>
      <c r="CP34" s="23">
        <v>6</v>
      </c>
      <c r="CQ34" s="23">
        <v>0</v>
      </c>
      <c r="CR34" s="23">
        <v>0.7</v>
      </c>
    </row>
    <row r="35" spans="1:96" s="19" customFormat="1">
      <c r="A35" s="19" t="str">
        <f>"16/1"</f>
        <v>16/1</v>
      </c>
      <c r="B35" s="20" t="s">
        <v>96</v>
      </c>
      <c r="C35" s="21" t="str">
        <f>"40"</f>
        <v>40</v>
      </c>
      <c r="D35" s="21">
        <v>1.56</v>
      </c>
      <c r="E35" s="21">
        <v>0</v>
      </c>
      <c r="F35" s="21">
        <v>12.24</v>
      </c>
      <c r="G35" s="21">
        <v>0</v>
      </c>
      <c r="H35" s="21">
        <v>25.48</v>
      </c>
      <c r="I35" s="21">
        <v>215.29999999999998</v>
      </c>
      <c r="J35" s="22">
        <v>0</v>
      </c>
      <c r="K35" s="22">
        <v>0</v>
      </c>
      <c r="L35" s="22">
        <v>0</v>
      </c>
      <c r="M35" s="22">
        <v>0</v>
      </c>
      <c r="N35" s="22">
        <v>15.2</v>
      </c>
      <c r="O35" s="22">
        <v>9.8000000000000007</v>
      </c>
      <c r="P35" s="22">
        <v>0.48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0.4</v>
      </c>
      <c r="CC35" s="21">
        <v>9.6999999999999993</v>
      </c>
      <c r="CE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8.08</v>
      </c>
    </row>
    <row r="36" spans="1:96" s="27" customFormat="1" ht="11.4">
      <c r="B36" s="28" t="s">
        <v>110</v>
      </c>
      <c r="C36" s="29"/>
      <c r="D36" s="29">
        <v>19.510000000000002</v>
      </c>
      <c r="E36" s="29">
        <v>7.68</v>
      </c>
      <c r="F36" s="29">
        <v>24.34</v>
      </c>
      <c r="G36" s="29">
        <v>1.24</v>
      </c>
      <c r="H36" s="29">
        <v>98.07</v>
      </c>
      <c r="I36" s="29">
        <v>687</v>
      </c>
      <c r="J36" s="30">
        <v>5.68</v>
      </c>
      <c r="K36" s="30">
        <v>0.12</v>
      </c>
      <c r="L36" s="30">
        <v>0</v>
      </c>
      <c r="M36" s="30">
        <v>0</v>
      </c>
      <c r="N36" s="30">
        <v>23.02</v>
      </c>
      <c r="O36" s="30">
        <v>72.239999999999995</v>
      </c>
      <c r="P36" s="30">
        <v>2.8</v>
      </c>
      <c r="Q36" s="30">
        <v>0</v>
      </c>
      <c r="R36" s="30">
        <v>0</v>
      </c>
      <c r="S36" s="30">
        <v>0.22</v>
      </c>
      <c r="T36" s="30">
        <v>3.34</v>
      </c>
      <c r="U36" s="30">
        <v>571</v>
      </c>
      <c r="V36" s="30">
        <v>128.15</v>
      </c>
      <c r="W36" s="30">
        <v>122.84</v>
      </c>
      <c r="X36" s="30">
        <v>17.32</v>
      </c>
      <c r="Y36" s="30">
        <v>175.51</v>
      </c>
      <c r="Z36" s="30">
        <v>2.0499999999999998</v>
      </c>
      <c r="AA36" s="30">
        <v>130.36000000000001</v>
      </c>
      <c r="AB36" s="30">
        <v>52.16</v>
      </c>
      <c r="AC36" s="30">
        <v>160.43</v>
      </c>
      <c r="AD36" s="30">
        <v>1.42</v>
      </c>
      <c r="AE36" s="30">
        <v>0.09</v>
      </c>
      <c r="AF36" s="30">
        <v>0.23</v>
      </c>
      <c r="AG36" s="30">
        <v>0.62</v>
      </c>
      <c r="AH36" s="30">
        <v>4.2</v>
      </c>
      <c r="AI36" s="30">
        <v>0.03</v>
      </c>
      <c r="AJ36" s="30">
        <v>0</v>
      </c>
      <c r="AK36" s="30">
        <v>949.29</v>
      </c>
      <c r="AL36" s="30">
        <v>785.13</v>
      </c>
      <c r="AM36" s="30">
        <v>1410.74</v>
      </c>
      <c r="AN36" s="30">
        <v>767.66</v>
      </c>
      <c r="AO36" s="30">
        <v>375.31</v>
      </c>
      <c r="AP36" s="30">
        <v>642.1</v>
      </c>
      <c r="AQ36" s="30">
        <v>254.4</v>
      </c>
      <c r="AR36" s="30">
        <v>893.16</v>
      </c>
      <c r="AS36" s="30">
        <v>673.39</v>
      </c>
      <c r="AT36" s="30">
        <v>804.11</v>
      </c>
      <c r="AU36" s="30">
        <v>982.97</v>
      </c>
      <c r="AV36" s="30">
        <v>488.71</v>
      </c>
      <c r="AW36" s="30">
        <v>553.02</v>
      </c>
      <c r="AX36" s="30">
        <v>4184.43</v>
      </c>
      <c r="AY36" s="30">
        <v>5.6</v>
      </c>
      <c r="AZ36" s="30">
        <v>1354.25</v>
      </c>
      <c r="BA36" s="30">
        <v>963.4</v>
      </c>
      <c r="BB36" s="30">
        <v>588.1</v>
      </c>
      <c r="BC36" s="30">
        <v>343.23</v>
      </c>
      <c r="BD36" s="30">
        <v>0.13</v>
      </c>
      <c r="BE36" s="30">
        <v>7.0000000000000007E-2</v>
      </c>
      <c r="BF36" s="30">
        <v>7.0000000000000007E-2</v>
      </c>
      <c r="BG36" s="30">
        <v>0.2</v>
      </c>
      <c r="BH36" s="30">
        <v>0.2</v>
      </c>
      <c r="BI36" s="30">
        <v>0.62</v>
      </c>
      <c r="BJ36" s="30">
        <v>0.03</v>
      </c>
      <c r="BK36" s="30">
        <v>1.82</v>
      </c>
      <c r="BL36" s="30">
        <v>0.02</v>
      </c>
      <c r="BM36" s="30">
        <v>0.67</v>
      </c>
      <c r="BN36" s="30">
        <v>0.02</v>
      </c>
      <c r="BO36" s="30">
        <v>0</v>
      </c>
      <c r="BP36" s="30">
        <v>0</v>
      </c>
      <c r="BQ36" s="30">
        <v>0.11</v>
      </c>
      <c r="BR36" s="30">
        <v>0.17</v>
      </c>
      <c r="BS36" s="30">
        <v>1.57</v>
      </c>
      <c r="BT36" s="30">
        <v>0</v>
      </c>
      <c r="BU36" s="30">
        <v>0</v>
      </c>
      <c r="BV36" s="30">
        <v>0.54</v>
      </c>
      <c r="BW36" s="30">
        <v>0.02</v>
      </c>
      <c r="BX36" s="30">
        <v>0</v>
      </c>
      <c r="BY36" s="30">
        <v>0</v>
      </c>
      <c r="BZ36" s="30">
        <v>0</v>
      </c>
      <c r="CA36" s="30">
        <v>0</v>
      </c>
      <c r="CB36" s="30">
        <v>444.12</v>
      </c>
      <c r="CC36" s="29">
        <f>SUM($CC$30:$CC$35)</f>
        <v>59.84</v>
      </c>
      <c r="CD36" s="27">
        <f>$I$36/$I$49*100</f>
        <v>23.334091889450072</v>
      </c>
      <c r="CE36" s="27">
        <v>139.05000000000001</v>
      </c>
      <c r="CG36" s="27">
        <v>62.8</v>
      </c>
      <c r="CH36" s="27">
        <v>36.26</v>
      </c>
      <c r="CI36" s="27">
        <v>49.53</v>
      </c>
      <c r="CJ36" s="27">
        <v>3326.1</v>
      </c>
      <c r="CK36" s="27">
        <v>2087.33</v>
      </c>
      <c r="CL36" s="27">
        <v>2706.71</v>
      </c>
      <c r="CM36" s="27">
        <v>68.680000000000007</v>
      </c>
      <c r="CN36" s="27">
        <v>45.31</v>
      </c>
      <c r="CO36" s="27">
        <v>57</v>
      </c>
      <c r="CP36" s="27">
        <v>6</v>
      </c>
      <c r="CQ36" s="27">
        <v>1.1000000000000001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"8/1"</f>
        <v>8/1</v>
      </c>
      <c r="B38" s="24" t="s">
        <v>99</v>
      </c>
      <c r="C38" s="25" t="str">
        <f>"100"</f>
        <v>100</v>
      </c>
      <c r="D38" s="25">
        <v>1.57</v>
      </c>
      <c r="E38" s="25">
        <v>0</v>
      </c>
      <c r="F38" s="25">
        <v>7.23</v>
      </c>
      <c r="G38" s="25">
        <v>7.23</v>
      </c>
      <c r="H38" s="25">
        <v>10.3</v>
      </c>
      <c r="I38" s="25">
        <v>107.1633375</v>
      </c>
      <c r="J38" s="26">
        <v>0.94</v>
      </c>
      <c r="K38" s="26">
        <v>4.88</v>
      </c>
      <c r="L38" s="26">
        <v>0</v>
      </c>
      <c r="M38" s="26">
        <v>0</v>
      </c>
      <c r="N38" s="26">
        <v>7.96</v>
      </c>
      <c r="O38" s="26">
        <v>0.11</v>
      </c>
      <c r="P38" s="26">
        <v>2.23</v>
      </c>
      <c r="Q38" s="26">
        <v>0</v>
      </c>
      <c r="R38" s="26">
        <v>0</v>
      </c>
      <c r="S38" s="26">
        <v>0.22</v>
      </c>
      <c r="T38" s="26">
        <v>1.1399999999999999</v>
      </c>
      <c r="U38" s="26">
        <v>22.95</v>
      </c>
      <c r="V38" s="26">
        <v>210.7</v>
      </c>
      <c r="W38" s="26">
        <v>31.4</v>
      </c>
      <c r="X38" s="26">
        <v>19.63</v>
      </c>
      <c r="Y38" s="26">
        <v>42.34</v>
      </c>
      <c r="Z38" s="26">
        <v>1.19</v>
      </c>
      <c r="AA38" s="26">
        <v>0</v>
      </c>
      <c r="AB38" s="26">
        <v>62.24</v>
      </c>
      <c r="AC38" s="26">
        <v>12.7</v>
      </c>
      <c r="AD38" s="26">
        <v>3.45</v>
      </c>
      <c r="AE38" s="26">
        <v>0.02</v>
      </c>
      <c r="AF38" s="26">
        <v>0.03</v>
      </c>
      <c r="AG38" s="26">
        <v>0.15</v>
      </c>
      <c r="AH38" s="26">
        <v>0.49</v>
      </c>
      <c r="AI38" s="26">
        <v>0.98</v>
      </c>
      <c r="AJ38" s="26">
        <v>0</v>
      </c>
      <c r="AK38" s="26">
        <v>40.659999999999997</v>
      </c>
      <c r="AL38" s="26">
        <v>46.03</v>
      </c>
      <c r="AM38" s="26">
        <v>51.4</v>
      </c>
      <c r="AN38" s="26">
        <v>70.58</v>
      </c>
      <c r="AO38" s="26">
        <v>15.34</v>
      </c>
      <c r="AP38" s="26">
        <v>40.659999999999997</v>
      </c>
      <c r="AQ38" s="26">
        <v>9.98</v>
      </c>
      <c r="AR38" s="26">
        <v>34.53</v>
      </c>
      <c r="AS38" s="26">
        <v>30.69</v>
      </c>
      <c r="AT38" s="26">
        <v>56.03</v>
      </c>
      <c r="AU38" s="26">
        <v>251.63</v>
      </c>
      <c r="AV38" s="26">
        <v>10.77</v>
      </c>
      <c r="AW38" s="26">
        <v>29.16</v>
      </c>
      <c r="AX38" s="26">
        <v>210.22</v>
      </c>
      <c r="AY38" s="26">
        <v>0</v>
      </c>
      <c r="AZ38" s="26">
        <v>36.06</v>
      </c>
      <c r="BA38" s="26">
        <v>48.33</v>
      </c>
      <c r="BB38" s="26">
        <v>38.36</v>
      </c>
      <c r="BC38" s="26">
        <v>11.51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0.45</v>
      </c>
      <c r="BL38" s="26">
        <v>0</v>
      </c>
      <c r="BM38" s="26">
        <v>0.28999999999999998</v>
      </c>
      <c r="BN38" s="26">
        <v>0.02</v>
      </c>
      <c r="BO38" s="26">
        <v>0.05</v>
      </c>
      <c r="BP38" s="26">
        <v>0</v>
      </c>
      <c r="BQ38" s="26">
        <v>0</v>
      </c>
      <c r="BR38" s="26">
        <v>0</v>
      </c>
      <c r="BS38" s="26">
        <v>1.69</v>
      </c>
      <c r="BT38" s="26">
        <v>0</v>
      </c>
      <c r="BU38" s="26">
        <v>0</v>
      </c>
      <c r="BV38" s="26">
        <v>4.21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94.08</v>
      </c>
      <c r="CC38" s="25">
        <v>15.81</v>
      </c>
      <c r="CE38" s="23">
        <v>10.37</v>
      </c>
      <c r="CG38" s="23">
        <v>3.57</v>
      </c>
      <c r="CH38" s="23">
        <v>3.57</v>
      </c>
      <c r="CI38" s="23">
        <v>3.57</v>
      </c>
      <c r="CJ38" s="23">
        <v>433.5</v>
      </c>
      <c r="CK38" s="23">
        <v>102</v>
      </c>
      <c r="CL38" s="23">
        <v>267.75</v>
      </c>
      <c r="CM38" s="23">
        <v>1.58</v>
      </c>
      <c r="CN38" s="23">
        <v>1.07</v>
      </c>
      <c r="CO38" s="23">
        <v>1.33</v>
      </c>
      <c r="CP38" s="23">
        <v>2</v>
      </c>
      <c r="CQ38" s="23">
        <v>0</v>
      </c>
      <c r="CR38" s="23">
        <v>9.58</v>
      </c>
    </row>
    <row r="39" spans="1:96" s="23" customFormat="1">
      <c r="A39" s="23" t="str">
        <f>"11/2"</f>
        <v>11/2</v>
      </c>
      <c r="B39" s="24" t="s">
        <v>100</v>
      </c>
      <c r="C39" s="25" t="str">
        <f>"250"</f>
        <v>250</v>
      </c>
      <c r="D39" s="25">
        <v>2.46</v>
      </c>
      <c r="E39" s="25">
        <v>0</v>
      </c>
      <c r="F39" s="25">
        <v>5.42</v>
      </c>
      <c r="G39" s="25">
        <v>5.41</v>
      </c>
      <c r="H39" s="25">
        <v>18.77</v>
      </c>
      <c r="I39" s="25">
        <v>131.17202499999999</v>
      </c>
      <c r="J39" s="26">
        <v>1.17</v>
      </c>
      <c r="K39" s="26">
        <v>3.25</v>
      </c>
      <c r="L39" s="26">
        <v>0</v>
      </c>
      <c r="M39" s="26">
        <v>0</v>
      </c>
      <c r="N39" s="26">
        <v>3.33</v>
      </c>
      <c r="O39" s="26">
        <v>13.28</v>
      </c>
      <c r="P39" s="26">
        <v>2.16</v>
      </c>
      <c r="Q39" s="26">
        <v>0</v>
      </c>
      <c r="R39" s="26">
        <v>0</v>
      </c>
      <c r="S39" s="26">
        <v>0.37</v>
      </c>
      <c r="T39" s="26">
        <v>2.78</v>
      </c>
      <c r="U39" s="26">
        <v>563.75</v>
      </c>
      <c r="V39" s="26">
        <v>455.74</v>
      </c>
      <c r="W39" s="26">
        <v>26.07</v>
      </c>
      <c r="X39" s="26">
        <v>25.94</v>
      </c>
      <c r="Y39" s="26">
        <v>73.17</v>
      </c>
      <c r="Z39" s="26">
        <v>0.97</v>
      </c>
      <c r="AA39" s="26">
        <v>3</v>
      </c>
      <c r="AB39" s="26">
        <v>1457.2</v>
      </c>
      <c r="AC39" s="26">
        <v>308.35000000000002</v>
      </c>
      <c r="AD39" s="26">
        <v>2.4500000000000002</v>
      </c>
      <c r="AE39" s="26">
        <v>0.08</v>
      </c>
      <c r="AF39" s="26">
        <v>0.06</v>
      </c>
      <c r="AG39" s="26">
        <v>1.02</v>
      </c>
      <c r="AH39" s="26">
        <v>1.84</v>
      </c>
      <c r="AI39" s="26">
        <v>7.21</v>
      </c>
      <c r="AJ39" s="26">
        <v>0</v>
      </c>
      <c r="AK39" s="26">
        <v>93.53</v>
      </c>
      <c r="AL39" s="26">
        <v>88.37</v>
      </c>
      <c r="AM39" s="26">
        <v>146.6</v>
      </c>
      <c r="AN39" s="26">
        <v>144.02000000000001</v>
      </c>
      <c r="AO39" s="26">
        <v>39.01</v>
      </c>
      <c r="AP39" s="26">
        <v>85.92</v>
      </c>
      <c r="AQ39" s="26">
        <v>31.35</v>
      </c>
      <c r="AR39" s="26">
        <v>95.04</v>
      </c>
      <c r="AS39" s="26">
        <v>116.89</v>
      </c>
      <c r="AT39" s="26">
        <v>182.66</v>
      </c>
      <c r="AU39" s="26">
        <v>185.61</v>
      </c>
      <c r="AV39" s="26">
        <v>52.67</v>
      </c>
      <c r="AW39" s="26">
        <v>92.97</v>
      </c>
      <c r="AX39" s="26">
        <v>494.37</v>
      </c>
      <c r="AY39" s="26">
        <v>0</v>
      </c>
      <c r="AZ39" s="26">
        <v>110.88</v>
      </c>
      <c r="BA39" s="26">
        <v>84.42</v>
      </c>
      <c r="BB39" s="26">
        <v>66.89</v>
      </c>
      <c r="BC39" s="26">
        <v>32.76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0.34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1.1599999999999999</v>
      </c>
      <c r="BT39" s="26">
        <v>0</v>
      </c>
      <c r="BU39" s="26">
        <v>0</v>
      </c>
      <c r="BV39" s="26">
        <v>3.04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290.93</v>
      </c>
      <c r="CC39" s="25">
        <v>25.99</v>
      </c>
      <c r="CE39" s="23">
        <v>245.87</v>
      </c>
      <c r="CG39" s="23">
        <v>40.24</v>
      </c>
      <c r="CH39" s="23">
        <v>23.72</v>
      </c>
      <c r="CI39" s="23">
        <v>31.98</v>
      </c>
      <c r="CJ39" s="23">
        <v>985.06</v>
      </c>
      <c r="CK39" s="23">
        <v>492.22</v>
      </c>
      <c r="CL39" s="23">
        <v>738.64</v>
      </c>
      <c r="CM39" s="23">
        <v>46.55</v>
      </c>
      <c r="CN39" s="23">
        <v>22.86</v>
      </c>
      <c r="CO39" s="23">
        <v>34.700000000000003</v>
      </c>
      <c r="CP39" s="23">
        <v>0</v>
      </c>
      <c r="CQ39" s="23">
        <v>1</v>
      </c>
      <c r="CR39" s="23">
        <v>15.75</v>
      </c>
    </row>
    <row r="40" spans="1:96" s="23" customFormat="1">
      <c r="A40" s="23" t="str">
        <f>"43/3"</f>
        <v>43/3</v>
      </c>
      <c r="B40" s="24" t="s">
        <v>101</v>
      </c>
      <c r="C40" s="25" t="str">
        <f>"200"</f>
        <v>200</v>
      </c>
      <c r="D40" s="25">
        <v>4.84</v>
      </c>
      <c r="E40" s="25">
        <v>0.04</v>
      </c>
      <c r="F40" s="25">
        <v>4.24</v>
      </c>
      <c r="G40" s="25">
        <v>0.69</v>
      </c>
      <c r="H40" s="25">
        <v>51.02</v>
      </c>
      <c r="I40" s="25">
        <v>262.32997000000006</v>
      </c>
      <c r="J40" s="26">
        <v>2.57</v>
      </c>
      <c r="K40" s="26">
        <v>0.11</v>
      </c>
      <c r="L40" s="26">
        <v>0</v>
      </c>
      <c r="M40" s="26">
        <v>0</v>
      </c>
      <c r="N40" s="26">
        <v>0.54</v>
      </c>
      <c r="O40" s="26">
        <v>48.48</v>
      </c>
      <c r="P40" s="26">
        <v>2</v>
      </c>
      <c r="Q40" s="26">
        <v>0</v>
      </c>
      <c r="R40" s="26">
        <v>0</v>
      </c>
      <c r="S40" s="26">
        <v>0</v>
      </c>
      <c r="T40" s="26">
        <v>1.56</v>
      </c>
      <c r="U40" s="26">
        <v>392.29</v>
      </c>
      <c r="V40" s="26">
        <v>70.87</v>
      </c>
      <c r="W40" s="26">
        <v>10.17</v>
      </c>
      <c r="X40" s="26">
        <v>33.46</v>
      </c>
      <c r="Y40" s="26">
        <v>99.74</v>
      </c>
      <c r="Z40" s="26">
        <v>0.72</v>
      </c>
      <c r="AA40" s="26">
        <v>20</v>
      </c>
      <c r="AB40" s="26">
        <v>13.5</v>
      </c>
      <c r="AC40" s="26">
        <v>22.5</v>
      </c>
      <c r="AD40" s="26">
        <v>0.33</v>
      </c>
      <c r="AE40" s="26">
        <v>0.05</v>
      </c>
      <c r="AF40" s="26">
        <v>0.03</v>
      </c>
      <c r="AG40" s="26">
        <v>0.96</v>
      </c>
      <c r="AH40" s="26">
        <v>2.3199999999999998</v>
      </c>
      <c r="AI40" s="26">
        <v>0</v>
      </c>
      <c r="AJ40" s="26">
        <v>0</v>
      </c>
      <c r="AK40" s="26">
        <v>290.18</v>
      </c>
      <c r="AL40" s="26">
        <v>228.39</v>
      </c>
      <c r="AM40" s="26">
        <v>429.04</v>
      </c>
      <c r="AN40" s="26">
        <v>180.57</v>
      </c>
      <c r="AO40" s="26">
        <v>110.59</v>
      </c>
      <c r="AP40" s="26">
        <v>166.94</v>
      </c>
      <c r="AQ40" s="26">
        <v>70.709999999999994</v>
      </c>
      <c r="AR40" s="26">
        <v>255.88</v>
      </c>
      <c r="AS40" s="26">
        <v>269.3</v>
      </c>
      <c r="AT40" s="26">
        <v>351.13</v>
      </c>
      <c r="AU40" s="26">
        <v>373.23</v>
      </c>
      <c r="AV40" s="26">
        <v>118.34</v>
      </c>
      <c r="AW40" s="26">
        <v>220.7</v>
      </c>
      <c r="AX40" s="26">
        <v>830.16</v>
      </c>
      <c r="AY40" s="26">
        <v>0</v>
      </c>
      <c r="AZ40" s="26">
        <v>228.73</v>
      </c>
      <c r="BA40" s="26">
        <v>229.03</v>
      </c>
      <c r="BB40" s="26">
        <v>201</v>
      </c>
      <c r="BC40" s="26">
        <v>94.47</v>
      </c>
      <c r="BD40" s="26">
        <v>0.13</v>
      </c>
      <c r="BE40" s="26">
        <v>0.06</v>
      </c>
      <c r="BF40" s="26">
        <v>0.03</v>
      </c>
      <c r="BG40" s="26">
        <v>7.0000000000000007E-2</v>
      </c>
      <c r="BH40" s="26">
        <v>0.08</v>
      </c>
      <c r="BI40" s="26">
        <v>0.4</v>
      </c>
      <c r="BJ40" s="26">
        <v>0</v>
      </c>
      <c r="BK40" s="26">
        <v>1.21</v>
      </c>
      <c r="BL40" s="26">
        <v>0</v>
      </c>
      <c r="BM40" s="26">
        <v>0.36</v>
      </c>
      <c r="BN40" s="26">
        <v>0</v>
      </c>
      <c r="BO40" s="26">
        <v>0</v>
      </c>
      <c r="BP40" s="26">
        <v>0</v>
      </c>
      <c r="BQ40" s="26">
        <v>0.08</v>
      </c>
      <c r="BR40" s="26">
        <v>0.11</v>
      </c>
      <c r="BS40" s="26">
        <v>1.1000000000000001</v>
      </c>
      <c r="BT40" s="26">
        <v>0</v>
      </c>
      <c r="BU40" s="26">
        <v>0</v>
      </c>
      <c r="BV40" s="26">
        <v>0.17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157.05000000000001</v>
      </c>
      <c r="CC40" s="25">
        <v>20.05</v>
      </c>
      <c r="CE40" s="23">
        <v>22.25</v>
      </c>
      <c r="CG40" s="23">
        <v>35.78</v>
      </c>
      <c r="CH40" s="23">
        <v>19.66</v>
      </c>
      <c r="CI40" s="23">
        <v>27.72</v>
      </c>
      <c r="CJ40" s="23">
        <v>2265.86</v>
      </c>
      <c r="CK40" s="23">
        <v>1109.72</v>
      </c>
      <c r="CL40" s="23">
        <v>1687.79</v>
      </c>
      <c r="CM40" s="23">
        <v>30.96</v>
      </c>
      <c r="CN40" s="23">
        <v>16.420000000000002</v>
      </c>
      <c r="CO40" s="23">
        <v>23.69</v>
      </c>
      <c r="CP40" s="23">
        <v>0</v>
      </c>
      <c r="CQ40" s="23">
        <v>1</v>
      </c>
      <c r="CR40" s="23">
        <v>12.15</v>
      </c>
    </row>
    <row r="41" spans="1:96" s="23" customFormat="1">
      <c r="A41" s="23" t="str">
        <f>"16/10"</f>
        <v>16/10</v>
      </c>
      <c r="B41" s="24" t="s">
        <v>102</v>
      </c>
      <c r="C41" s="25" t="str">
        <f>"100"</f>
        <v>100</v>
      </c>
      <c r="D41" s="25">
        <v>12.5</v>
      </c>
      <c r="E41" s="25">
        <v>11.61</v>
      </c>
      <c r="F41" s="25">
        <v>14.48</v>
      </c>
      <c r="G41" s="25">
        <v>1.89</v>
      </c>
      <c r="H41" s="25">
        <v>6.2</v>
      </c>
      <c r="I41" s="25">
        <v>205.42482222222225</v>
      </c>
      <c r="J41" s="26">
        <v>4.54</v>
      </c>
      <c r="K41" s="26">
        <v>1.44</v>
      </c>
      <c r="L41" s="26">
        <v>0</v>
      </c>
      <c r="M41" s="26">
        <v>0</v>
      </c>
      <c r="N41" s="26">
        <v>0.91</v>
      </c>
      <c r="O41" s="26">
        <v>5.07</v>
      </c>
      <c r="P41" s="26">
        <v>0.22</v>
      </c>
      <c r="Q41" s="26">
        <v>0</v>
      </c>
      <c r="R41" s="26">
        <v>0</v>
      </c>
      <c r="S41" s="26">
        <v>0.12</v>
      </c>
      <c r="T41" s="26">
        <v>1.61</v>
      </c>
      <c r="U41" s="26">
        <v>67.97</v>
      </c>
      <c r="V41" s="26">
        <v>52.96</v>
      </c>
      <c r="W41" s="26">
        <v>31.51</v>
      </c>
      <c r="X41" s="26">
        <v>4.75</v>
      </c>
      <c r="Y41" s="26">
        <v>62.19</v>
      </c>
      <c r="Z41" s="26">
        <v>0.82</v>
      </c>
      <c r="AA41" s="26">
        <v>43.59</v>
      </c>
      <c r="AB41" s="26">
        <v>18.78</v>
      </c>
      <c r="AC41" s="26">
        <v>82.48</v>
      </c>
      <c r="AD41" s="26">
        <v>1.41</v>
      </c>
      <c r="AE41" s="26">
        <v>0.02</v>
      </c>
      <c r="AF41" s="26">
        <v>0.08</v>
      </c>
      <c r="AG41" s="26">
        <v>3</v>
      </c>
      <c r="AH41" s="26">
        <v>9.1199999999999992</v>
      </c>
      <c r="AI41" s="26">
        <v>0.03</v>
      </c>
      <c r="AJ41" s="26">
        <v>0</v>
      </c>
      <c r="AK41" s="26">
        <v>747.76</v>
      </c>
      <c r="AL41" s="26">
        <v>758.41</v>
      </c>
      <c r="AM41" s="26">
        <v>1144.23</v>
      </c>
      <c r="AN41" s="26">
        <v>1273.77</v>
      </c>
      <c r="AO41" s="26">
        <v>353.08</v>
      </c>
      <c r="AP41" s="26">
        <v>643.79</v>
      </c>
      <c r="AQ41" s="26">
        <v>52.11</v>
      </c>
      <c r="AR41" s="26">
        <v>672.34</v>
      </c>
      <c r="AS41" s="26">
        <v>126.42</v>
      </c>
      <c r="AT41" s="26">
        <v>148.15</v>
      </c>
      <c r="AU41" s="26">
        <v>214.71</v>
      </c>
      <c r="AV41" s="26">
        <v>376.88</v>
      </c>
      <c r="AW41" s="26">
        <v>86.16</v>
      </c>
      <c r="AX41" s="26">
        <v>558.49</v>
      </c>
      <c r="AY41" s="26">
        <v>0.84</v>
      </c>
      <c r="AZ41" s="26">
        <v>184.8</v>
      </c>
      <c r="BA41" s="26">
        <v>176.79</v>
      </c>
      <c r="BB41" s="26">
        <v>474.83</v>
      </c>
      <c r="BC41" s="26">
        <v>181.93</v>
      </c>
      <c r="BD41" s="26">
        <v>0</v>
      </c>
      <c r="BE41" s="26">
        <v>0</v>
      </c>
      <c r="BF41" s="26">
        <v>0.01</v>
      </c>
      <c r="BG41" s="26">
        <v>0.04</v>
      </c>
      <c r="BH41" s="26">
        <v>0.03</v>
      </c>
      <c r="BI41" s="26">
        <v>7.0000000000000007E-2</v>
      </c>
      <c r="BJ41" s="26">
        <v>0.01</v>
      </c>
      <c r="BK41" s="26">
        <v>0.31</v>
      </c>
      <c r="BL41" s="26">
        <v>0.01</v>
      </c>
      <c r="BM41" s="26">
        <v>0.18</v>
      </c>
      <c r="BN41" s="26">
        <v>0.01</v>
      </c>
      <c r="BO41" s="26">
        <v>0.01</v>
      </c>
      <c r="BP41" s="26">
        <v>0</v>
      </c>
      <c r="BQ41" s="26">
        <v>0.01</v>
      </c>
      <c r="BR41" s="26">
        <v>0.02</v>
      </c>
      <c r="BS41" s="26">
        <v>0.64</v>
      </c>
      <c r="BT41" s="26">
        <v>0</v>
      </c>
      <c r="BU41" s="26">
        <v>0</v>
      </c>
      <c r="BV41" s="26">
        <v>1.1200000000000001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77.150000000000006</v>
      </c>
      <c r="CC41" s="25">
        <v>54.88</v>
      </c>
      <c r="CE41" s="23">
        <v>46.72</v>
      </c>
      <c r="CG41" s="23">
        <v>15.22</v>
      </c>
      <c r="CH41" s="23">
        <v>8.34</v>
      </c>
      <c r="CI41" s="23">
        <v>11.78</v>
      </c>
      <c r="CJ41" s="23">
        <v>424.33</v>
      </c>
      <c r="CK41" s="23">
        <v>207.84</v>
      </c>
      <c r="CL41" s="23">
        <v>316.08999999999997</v>
      </c>
      <c r="CM41" s="23">
        <v>3.45</v>
      </c>
      <c r="CN41" s="23">
        <v>2.6</v>
      </c>
      <c r="CO41" s="23">
        <v>3.03</v>
      </c>
      <c r="CP41" s="23">
        <v>0</v>
      </c>
      <c r="CQ41" s="23">
        <v>0.56000000000000005</v>
      </c>
      <c r="CR41" s="23">
        <v>33.44</v>
      </c>
    </row>
    <row r="42" spans="1:96" s="23" customFormat="1">
      <c r="A42" s="23" t="str">
        <f>"2"</f>
        <v>2</v>
      </c>
      <c r="B42" s="24" t="s">
        <v>94</v>
      </c>
      <c r="C42" s="25" t="str">
        <f>"34"</f>
        <v>34</v>
      </c>
      <c r="D42" s="25">
        <v>2.25</v>
      </c>
      <c r="E42" s="25">
        <v>0</v>
      </c>
      <c r="F42" s="25">
        <v>0.22</v>
      </c>
      <c r="G42" s="25">
        <v>0.22</v>
      </c>
      <c r="H42" s="25">
        <v>15.95</v>
      </c>
      <c r="I42" s="25">
        <v>76.126339999999985</v>
      </c>
      <c r="J42" s="26">
        <v>0</v>
      </c>
      <c r="K42" s="26">
        <v>0</v>
      </c>
      <c r="L42" s="26">
        <v>0</v>
      </c>
      <c r="M42" s="26">
        <v>0</v>
      </c>
      <c r="N42" s="26">
        <v>0.37</v>
      </c>
      <c r="O42" s="26">
        <v>15.5</v>
      </c>
      <c r="P42" s="26">
        <v>7.0000000000000007E-2</v>
      </c>
      <c r="Q42" s="26">
        <v>0</v>
      </c>
      <c r="R42" s="26">
        <v>0</v>
      </c>
      <c r="S42" s="26">
        <v>0</v>
      </c>
      <c r="T42" s="26">
        <v>0.61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108.56</v>
      </c>
      <c r="AL42" s="26">
        <v>113</v>
      </c>
      <c r="AM42" s="26">
        <v>173.04</v>
      </c>
      <c r="AN42" s="26">
        <v>57.39</v>
      </c>
      <c r="AO42" s="26">
        <v>34.020000000000003</v>
      </c>
      <c r="AP42" s="26">
        <v>68.03</v>
      </c>
      <c r="AQ42" s="26">
        <v>25.73</v>
      </c>
      <c r="AR42" s="26">
        <v>123.05</v>
      </c>
      <c r="AS42" s="26">
        <v>76.319999999999993</v>
      </c>
      <c r="AT42" s="26">
        <v>106.49</v>
      </c>
      <c r="AU42" s="26">
        <v>87.85</v>
      </c>
      <c r="AV42" s="26">
        <v>46.14</v>
      </c>
      <c r="AW42" s="26">
        <v>81.64</v>
      </c>
      <c r="AX42" s="26">
        <v>682.71</v>
      </c>
      <c r="AY42" s="26">
        <v>0</v>
      </c>
      <c r="AZ42" s="26">
        <v>222.44</v>
      </c>
      <c r="BA42" s="26">
        <v>96.73</v>
      </c>
      <c r="BB42" s="26">
        <v>64.19</v>
      </c>
      <c r="BC42" s="26">
        <v>50.88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0.09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13.29</v>
      </c>
      <c r="CC42" s="25">
        <v>2.4500000000000002</v>
      </c>
      <c r="CE42" s="23">
        <v>0</v>
      </c>
      <c r="CG42" s="23">
        <v>0</v>
      </c>
      <c r="CH42" s="23">
        <v>0</v>
      </c>
      <c r="CI42" s="23">
        <v>0</v>
      </c>
      <c r="CJ42" s="23">
        <v>553.49</v>
      </c>
      <c r="CK42" s="23">
        <v>213.24</v>
      </c>
      <c r="CL42" s="23">
        <v>383.36</v>
      </c>
      <c r="CM42" s="23">
        <v>4.43</v>
      </c>
      <c r="CN42" s="23">
        <v>4.43</v>
      </c>
      <c r="CO42" s="23">
        <v>4.43</v>
      </c>
      <c r="CP42" s="23">
        <v>0</v>
      </c>
      <c r="CQ42" s="23">
        <v>0</v>
      </c>
      <c r="CR42" s="23">
        <v>2.04</v>
      </c>
    </row>
    <row r="43" spans="1:96" s="23" customFormat="1">
      <c r="A43" s="23" t="str">
        <f>"3"</f>
        <v>3</v>
      </c>
      <c r="B43" s="24" t="s">
        <v>103</v>
      </c>
      <c r="C43" s="25" t="str">
        <f>"20"</f>
        <v>20</v>
      </c>
      <c r="D43" s="25">
        <v>1.32</v>
      </c>
      <c r="E43" s="25">
        <v>0</v>
      </c>
      <c r="F43" s="25">
        <v>0.24</v>
      </c>
      <c r="G43" s="25">
        <v>0.24</v>
      </c>
      <c r="H43" s="25">
        <v>8.34</v>
      </c>
      <c r="I43" s="25">
        <v>38.676000000000009</v>
      </c>
      <c r="J43" s="26">
        <v>0.04</v>
      </c>
      <c r="K43" s="26">
        <v>0</v>
      </c>
      <c r="L43" s="26">
        <v>0</v>
      </c>
      <c r="M43" s="26">
        <v>0</v>
      </c>
      <c r="N43" s="26">
        <v>0.24</v>
      </c>
      <c r="O43" s="26">
        <v>6.44</v>
      </c>
      <c r="P43" s="26">
        <v>1.66</v>
      </c>
      <c r="Q43" s="26">
        <v>0</v>
      </c>
      <c r="R43" s="26">
        <v>0</v>
      </c>
      <c r="S43" s="26">
        <v>0.2</v>
      </c>
      <c r="T43" s="26">
        <v>0.5</v>
      </c>
      <c r="U43" s="26">
        <v>122</v>
      </c>
      <c r="V43" s="26">
        <v>49</v>
      </c>
      <c r="W43" s="26">
        <v>7</v>
      </c>
      <c r="X43" s="26">
        <v>9.4</v>
      </c>
      <c r="Y43" s="26">
        <v>31.6</v>
      </c>
      <c r="Z43" s="26">
        <v>0.78</v>
      </c>
      <c r="AA43" s="26">
        <v>0</v>
      </c>
      <c r="AB43" s="26">
        <v>1</v>
      </c>
      <c r="AC43" s="26">
        <v>0.2</v>
      </c>
      <c r="AD43" s="26">
        <v>0.28000000000000003</v>
      </c>
      <c r="AE43" s="26">
        <v>0.04</v>
      </c>
      <c r="AF43" s="26">
        <v>0.02</v>
      </c>
      <c r="AG43" s="26">
        <v>0.14000000000000001</v>
      </c>
      <c r="AH43" s="26">
        <v>0.4</v>
      </c>
      <c r="AI43" s="26">
        <v>0</v>
      </c>
      <c r="AJ43" s="26">
        <v>0</v>
      </c>
      <c r="AK43" s="26">
        <v>0</v>
      </c>
      <c r="AL43" s="26">
        <v>0</v>
      </c>
      <c r="AM43" s="26">
        <v>85.4</v>
      </c>
      <c r="AN43" s="26">
        <v>44.6</v>
      </c>
      <c r="AO43" s="26">
        <v>18.600000000000001</v>
      </c>
      <c r="AP43" s="26">
        <v>39.6</v>
      </c>
      <c r="AQ43" s="26">
        <v>16</v>
      </c>
      <c r="AR43" s="26">
        <v>74.2</v>
      </c>
      <c r="AS43" s="26">
        <v>59.4</v>
      </c>
      <c r="AT43" s="26">
        <v>58.2</v>
      </c>
      <c r="AU43" s="26">
        <v>92.8</v>
      </c>
      <c r="AV43" s="26">
        <v>24.8</v>
      </c>
      <c r="AW43" s="26">
        <v>62</v>
      </c>
      <c r="AX43" s="26">
        <v>305.8</v>
      </c>
      <c r="AY43" s="26">
        <v>0</v>
      </c>
      <c r="AZ43" s="26">
        <v>105.2</v>
      </c>
      <c r="BA43" s="26">
        <v>58.2</v>
      </c>
      <c r="BB43" s="26">
        <v>36</v>
      </c>
      <c r="BC43" s="26">
        <v>26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0.1</v>
      </c>
      <c r="BW43" s="26">
        <v>0.02</v>
      </c>
      <c r="BX43" s="26">
        <v>0</v>
      </c>
      <c r="BY43" s="26">
        <v>0</v>
      </c>
      <c r="BZ43" s="26">
        <v>0</v>
      </c>
      <c r="CA43" s="26">
        <v>0</v>
      </c>
      <c r="CB43" s="26">
        <v>9.4</v>
      </c>
      <c r="CC43" s="25">
        <v>1.48</v>
      </c>
      <c r="CE43" s="23">
        <v>0.17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1.23</v>
      </c>
    </row>
    <row r="44" spans="1:96" s="19" customFormat="1">
      <c r="A44" s="19" t="str">
        <f>"648"</f>
        <v>648</v>
      </c>
      <c r="B44" s="20" t="s">
        <v>104</v>
      </c>
      <c r="C44" s="21" t="str">
        <f>"200"</f>
        <v>200</v>
      </c>
      <c r="D44" s="21">
        <v>7.0000000000000007E-2</v>
      </c>
      <c r="E44" s="21">
        <v>0</v>
      </c>
      <c r="F44" s="21">
        <v>0</v>
      </c>
      <c r="G44" s="21">
        <v>0</v>
      </c>
      <c r="H44" s="21">
        <v>4.54</v>
      </c>
      <c r="I44" s="21">
        <v>17.526140000000002</v>
      </c>
      <c r="J44" s="22">
        <v>0</v>
      </c>
      <c r="K44" s="22">
        <v>0</v>
      </c>
      <c r="L44" s="22">
        <v>0</v>
      </c>
      <c r="M44" s="22">
        <v>0</v>
      </c>
      <c r="N44" s="22">
        <v>4.54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0.01</v>
      </c>
      <c r="U44" s="22">
        <v>0.05</v>
      </c>
      <c r="V44" s="22">
        <v>0.13</v>
      </c>
      <c r="W44" s="22">
        <v>0.13</v>
      </c>
      <c r="X44" s="22">
        <v>0</v>
      </c>
      <c r="Y44" s="22">
        <v>0</v>
      </c>
      <c r="Z44" s="22">
        <v>0.01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0.09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190.01</v>
      </c>
      <c r="CC44" s="21">
        <v>4.5</v>
      </c>
      <c r="CE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5</v>
      </c>
      <c r="CQ44" s="19">
        <v>0</v>
      </c>
      <c r="CR44" s="19">
        <v>2.73</v>
      </c>
    </row>
    <row r="45" spans="1:96" s="27" customFormat="1" ht="11.4">
      <c r="B45" s="28" t="s">
        <v>112</v>
      </c>
      <c r="C45" s="29"/>
      <c r="D45" s="29">
        <v>25.01</v>
      </c>
      <c r="E45" s="29">
        <v>11.65</v>
      </c>
      <c r="F45" s="29">
        <v>31.83</v>
      </c>
      <c r="G45" s="29">
        <v>15.68</v>
      </c>
      <c r="H45" s="29">
        <v>115.12</v>
      </c>
      <c r="I45" s="29">
        <v>838.42</v>
      </c>
      <c r="J45" s="30">
        <v>9.25</v>
      </c>
      <c r="K45" s="30">
        <v>9.68</v>
      </c>
      <c r="L45" s="30">
        <v>0</v>
      </c>
      <c r="M45" s="30">
        <v>0</v>
      </c>
      <c r="N45" s="30">
        <v>17.89</v>
      </c>
      <c r="O45" s="30">
        <v>88.89</v>
      </c>
      <c r="P45" s="30">
        <v>8.34</v>
      </c>
      <c r="Q45" s="30">
        <v>0</v>
      </c>
      <c r="R45" s="30">
        <v>0</v>
      </c>
      <c r="S45" s="30">
        <v>0.91</v>
      </c>
      <c r="T45" s="30">
        <v>8.1999999999999993</v>
      </c>
      <c r="U45" s="30">
        <v>1169</v>
      </c>
      <c r="V45" s="30">
        <v>839.41</v>
      </c>
      <c r="W45" s="30">
        <v>106.29</v>
      </c>
      <c r="X45" s="30">
        <v>93.19</v>
      </c>
      <c r="Y45" s="30">
        <v>309.04000000000002</v>
      </c>
      <c r="Z45" s="30">
        <v>4.5</v>
      </c>
      <c r="AA45" s="30">
        <v>66.59</v>
      </c>
      <c r="AB45" s="30">
        <v>1552.72</v>
      </c>
      <c r="AC45" s="30">
        <v>426.23</v>
      </c>
      <c r="AD45" s="30">
        <v>7.92</v>
      </c>
      <c r="AE45" s="30">
        <v>0.21</v>
      </c>
      <c r="AF45" s="30">
        <v>0.21</v>
      </c>
      <c r="AG45" s="30">
        <v>5.26</v>
      </c>
      <c r="AH45" s="30">
        <v>14.16</v>
      </c>
      <c r="AI45" s="30">
        <v>8.31</v>
      </c>
      <c r="AJ45" s="30">
        <v>0</v>
      </c>
      <c r="AK45" s="30">
        <v>1280.7</v>
      </c>
      <c r="AL45" s="30">
        <v>1234.19</v>
      </c>
      <c r="AM45" s="30">
        <v>2029.72</v>
      </c>
      <c r="AN45" s="30">
        <v>1770.92</v>
      </c>
      <c r="AO45" s="30">
        <v>570.65</v>
      </c>
      <c r="AP45" s="30">
        <v>1044.95</v>
      </c>
      <c r="AQ45" s="30">
        <v>205.88</v>
      </c>
      <c r="AR45" s="30">
        <v>1255.03</v>
      </c>
      <c r="AS45" s="30">
        <v>679.03</v>
      </c>
      <c r="AT45" s="30">
        <v>902.66</v>
      </c>
      <c r="AU45" s="30">
        <v>1205.8399999999999</v>
      </c>
      <c r="AV45" s="30">
        <v>629.59</v>
      </c>
      <c r="AW45" s="30">
        <v>572.63</v>
      </c>
      <c r="AX45" s="30">
        <v>3081.75</v>
      </c>
      <c r="AY45" s="30">
        <v>0.84</v>
      </c>
      <c r="AZ45" s="30">
        <v>888.11</v>
      </c>
      <c r="BA45" s="30">
        <v>693.5</v>
      </c>
      <c r="BB45" s="30">
        <v>881.26</v>
      </c>
      <c r="BC45" s="30">
        <v>397.56</v>
      </c>
      <c r="BD45" s="30">
        <v>0.13</v>
      </c>
      <c r="BE45" s="30">
        <v>0.06</v>
      </c>
      <c r="BF45" s="30">
        <v>0.04</v>
      </c>
      <c r="BG45" s="30">
        <v>0.11</v>
      </c>
      <c r="BH45" s="30">
        <v>0.12</v>
      </c>
      <c r="BI45" s="30">
        <v>0.47</v>
      </c>
      <c r="BJ45" s="30">
        <v>0.01</v>
      </c>
      <c r="BK45" s="30">
        <v>2.35</v>
      </c>
      <c r="BL45" s="30">
        <v>0.01</v>
      </c>
      <c r="BM45" s="30">
        <v>1.03</v>
      </c>
      <c r="BN45" s="30">
        <v>0.05</v>
      </c>
      <c r="BO45" s="30">
        <v>0.09</v>
      </c>
      <c r="BP45" s="30">
        <v>0</v>
      </c>
      <c r="BQ45" s="30">
        <v>0.09</v>
      </c>
      <c r="BR45" s="30">
        <v>0.14000000000000001</v>
      </c>
      <c r="BS45" s="30">
        <v>4.63</v>
      </c>
      <c r="BT45" s="30">
        <v>0</v>
      </c>
      <c r="BU45" s="30">
        <v>0</v>
      </c>
      <c r="BV45" s="30">
        <v>8.74</v>
      </c>
      <c r="BW45" s="30">
        <v>0.03</v>
      </c>
      <c r="BX45" s="30">
        <v>0</v>
      </c>
      <c r="BY45" s="30">
        <v>0</v>
      </c>
      <c r="BZ45" s="30">
        <v>0</v>
      </c>
      <c r="CA45" s="30">
        <v>0</v>
      </c>
      <c r="CB45" s="30">
        <v>831.91</v>
      </c>
      <c r="CC45" s="29">
        <f>SUM($CC$37:$CC$44)</f>
        <v>125.16</v>
      </c>
      <c r="CD45" s="27">
        <f>$I$45/$I$49*100</f>
        <v>28.477102360920998</v>
      </c>
      <c r="CE45" s="27">
        <v>325.37</v>
      </c>
      <c r="CG45" s="27">
        <v>94.81</v>
      </c>
      <c r="CH45" s="27">
        <v>55.29</v>
      </c>
      <c r="CI45" s="27">
        <v>75.05</v>
      </c>
      <c r="CJ45" s="27">
        <v>4662.25</v>
      </c>
      <c r="CK45" s="27">
        <v>2125.0300000000002</v>
      </c>
      <c r="CL45" s="27">
        <v>3393.64</v>
      </c>
      <c r="CM45" s="27">
        <v>86.97</v>
      </c>
      <c r="CN45" s="27">
        <v>47.37</v>
      </c>
      <c r="CO45" s="27">
        <v>67.17</v>
      </c>
      <c r="CP45" s="27">
        <v>7</v>
      </c>
      <c r="CQ45" s="27">
        <v>2.56</v>
      </c>
    </row>
    <row r="46" spans="1:96">
      <c r="B46" s="18" t="s">
        <v>113</v>
      </c>
      <c r="C46" s="16"/>
      <c r="D46" s="16"/>
      <c r="E46" s="16"/>
      <c r="F46" s="16"/>
      <c r="G46" s="16"/>
      <c r="H46" s="16"/>
      <c r="I46" s="16"/>
    </row>
    <row r="47" spans="1:96" s="19" customFormat="1">
      <c r="A47" s="19" t="str">
        <f>"13/1"</f>
        <v>13/1</v>
      </c>
      <c r="B47" s="20" t="s">
        <v>107</v>
      </c>
      <c r="C47" s="21" t="str">
        <f>"160"</f>
        <v>160</v>
      </c>
      <c r="D47" s="21">
        <v>0.64</v>
      </c>
      <c r="E47" s="21">
        <v>0</v>
      </c>
      <c r="F47" s="21">
        <v>0.64</v>
      </c>
      <c r="G47" s="21">
        <v>0.64</v>
      </c>
      <c r="H47" s="21">
        <v>18.559999999999999</v>
      </c>
      <c r="I47" s="21">
        <v>77.888000000000005</v>
      </c>
      <c r="J47" s="22">
        <v>0.16</v>
      </c>
      <c r="K47" s="22">
        <v>0</v>
      </c>
      <c r="L47" s="22">
        <v>0</v>
      </c>
      <c r="M47" s="22">
        <v>0</v>
      </c>
      <c r="N47" s="22">
        <v>14.4</v>
      </c>
      <c r="O47" s="22">
        <v>1.28</v>
      </c>
      <c r="P47" s="22">
        <v>2.88</v>
      </c>
      <c r="Q47" s="22">
        <v>0</v>
      </c>
      <c r="R47" s="22">
        <v>0</v>
      </c>
      <c r="S47" s="22">
        <v>1.28</v>
      </c>
      <c r="T47" s="22">
        <v>0.8</v>
      </c>
      <c r="U47" s="22">
        <v>41.6</v>
      </c>
      <c r="V47" s="22">
        <v>444.8</v>
      </c>
      <c r="W47" s="22">
        <v>25.6</v>
      </c>
      <c r="X47" s="22">
        <v>14.4</v>
      </c>
      <c r="Y47" s="22">
        <v>17.600000000000001</v>
      </c>
      <c r="Z47" s="22">
        <v>3.52</v>
      </c>
      <c r="AA47" s="22">
        <v>0</v>
      </c>
      <c r="AB47" s="22">
        <v>48</v>
      </c>
      <c r="AC47" s="22">
        <v>8</v>
      </c>
      <c r="AD47" s="22">
        <v>0.32</v>
      </c>
      <c r="AE47" s="22">
        <v>0.05</v>
      </c>
      <c r="AF47" s="22">
        <v>0.03</v>
      </c>
      <c r="AG47" s="22">
        <v>0.48</v>
      </c>
      <c r="AH47" s="22">
        <v>0.64</v>
      </c>
      <c r="AI47" s="22">
        <v>16</v>
      </c>
      <c r="AJ47" s="22">
        <v>0</v>
      </c>
      <c r="AK47" s="22">
        <v>19.2</v>
      </c>
      <c r="AL47" s="22">
        <v>20.8</v>
      </c>
      <c r="AM47" s="22">
        <v>30.4</v>
      </c>
      <c r="AN47" s="22">
        <v>28.8</v>
      </c>
      <c r="AO47" s="22">
        <v>4.8</v>
      </c>
      <c r="AP47" s="22">
        <v>17.600000000000001</v>
      </c>
      <c r="AQ47" s="22">
        <v>4.8</v>
      </c>
      <c r="AR47" s="22">
        <v>14.4</v>
      </c>
      <c r="AS47" s="22">
        <v>27.2</v>
      </c>
      <c r="AT47" s="22">
        <v>16</v>
      </c>
      <c r="AU47" s="22">
        <v>124.8</v>
      </c>
      <c r="AV47" s="22">
        <v>11.2</v>
      </c>
      <c r="AW47" s="22">
        <v>22.4</v>
      </c>
      <c r="AX47" s="22">
        <v>67.2</v>
      </c>
      <c r="AY47" s="22">
        <v>0</v>
      </c>
      <c r="AZ47" s="22">
        <v>20.8</v>
      </c>
      <c r="BA47" s="22">
        <v>25.6</v>
      </c>
      <c r="BB47" s="22">
        <v>9.6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138.08000000000001</v>
      </c>
      <c r="CC47" s="21">
        <v>45</v>
      </c>
      <c r="CE47" s="19">
        <v>8</v>
      </c>
      <c r="CG47" s="19">
        <v>3</v>
      </c>
      <c r="CH47" s="19">
        <v>3</v>
      </c>
      <c r="CI47" s="19">
        <v>3</v>
      </c>
      <c r="CJ47" s="19">
        <v>225</v>
      </c>
      <c r="CK47" s="19">
        <v>225</v>
      </c>
      <c r="CL47" s="19">
        <v>225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27.27</v>
      </c>
    </row>
    <row r="48" spans="1:96" s="27" customFormat="1" ht="11.4">
      <c r="B48" s="28" t="s">
        <v>114</v>
      </c>
      <c r="C48" s="29"/>
      <c r="D48" s="29">
        <v>0.64</v>
      </c>
      <c r="E48" s="29">
        <v>0</v>
      </c>
      <c r="F48" s="29">
        <v>0.64</v>
      </c>
      <c r="G48" s="29">
        <v>0.64</v>
      </c>
      <c r="H48" s="29">
        <v>18.559999999999999</v>
      </c>
      <c r="I48" s="29">
        <v>77.89</v>
      </c>
      <c r="J48" s="30">
        <v>0.16</v>
      </c>
      <c r="K48" s="30">
        <v>0</v>
      </c>
      <c r="L48" s="30">
        <v>0</v>
      </c>
      <c r="M48" s="30">
        <v>0</v>
      </c>
      <c r="N48" s="30">
        <v>14.4</v>
      </c>
      <c r="O48" s="30">
        <v>1.28</v>
      </c>
      <c r="P48" s="30">
        <v>2.88</v>
      </c>
      <c r="Q48" s="30">
        <v>0</v>
      </c>
      <c r="R48" s="30">
        <v>0</v>
      </c>
      <c r="S48" s="30">
        <v>1.28</v>
      </c>
      <c r="T48" s="30">
        <v>0.8</v>
      </c>
      <c r="U48" s="30">
        <v>41.6</v>
      </c>
      <c r="V48" s="30">
        <v>444.8</v>
      </c>
      <c r="W48" s="30">
        <v>25.6</v>
      </c>
      <c r="X48" s="30">
        <v>14.4</v>
      </c>
      <c r="Y48" s="30">
        <v>17.600000000000001</v>
      </c>
      <c r="Z48" s="30">
        <v>3.52</v>
      </c>
      <c r="AA48" s="30">
        <v>0</v>
      </c>
      <c r="AB48" s="30">
        <v>48</v>
      </c>
      <c r="AC48" s="30">
        <v>8</v>
      </c>
      <c r="AD48" s="30">
        <v>0.32</v>
      </c>
      <c r="AE48" s="30">
        <v>0.05</v>
      </c>
      <c r="AF48" s="30">
        <v>0.03</v>
      </c>
      <c r="AG48" s="30">
        <v>0.48</v>
      </c>
      <c r="AH48" s="30">
        <v>0.64</v>
      </c>
      <c r="AI48" s="30">
        <v>16</v>
      </c>
      <c r="AJ48" s="30">
        <v>0</v>
      </c>
      <c r="AK48" s="30">
        <v>19.2</v>
      </c>
      <c r="AL48" s="30">
        <v>20.8</v>
      </c>
      <c r="AM48" s="30">
        <v>30.4</v>
      </c>
      <c r="AN48" s="30">
        <v>28.8</v>
      </c>
      <c r="AO48" s="30">
        <v>4.8</v>
      </c>
      <c r="AP48" s="30">
        <v>17.600000000000001</v>
      </c>
      <c r="AQ48" s="30">
        <v>4.8</v>
      </c>
      <c r="AR48" s="30">
        <v>14.4</v>
      </c>
      <c r="AS48" s="30">
        <v>27.2</v>
      </c>
      <c r="AT48" s="30">
        <v>16</v>
      </c>
      <c r="AU48" s="30">
        <v>124.8</v>
      </c>
      <c r="AV48" s="30">
        <v>11.2</v>
      </c>
      <c r="AW48" s="30">
        <v>22.4</v>
      </c>
      <c r="AX48" s="30">
        <v>67.2</v>
      </c>
      <c r="AY48" s="30">
        <v>0</v>
      </c>
      <c r="AZ48" s="30">
        <v>20.8</v>
      </c>
      <c r="BA48" s="30">
        <v>25.6</v>
      </c>
      <c r="BB48" s="30">
        <v>9.6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138.08000000000001</v>
      </c>
      <c r="CC48" s="29">
        <f>SUM($CC$46:$CC$47)</f>
        <v>45</v>
      </c>
      <c r="CD48" s="27">
        <f>$I$48/$I$49*100</f>
        <v>2.6455493701153801</v>
      </c>
      <c r="CE48" s="27">
        <v>8</v>
      </c>
      <c r="CG48" s="27">
        <v>3</v>
      </c>
      <c r="CH48" s="27">
        <v>3</v>
      </c>
      <c r="CI48" s="27">
        <v>3</v>
      </c>
      <c r="CJ48" s="27">
        <v>225</v>
      </c>
      <c r="CK48" s="27">
        <v>225</v>
      </c>
      <c r="CL48" s="27">
        <v>225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84.61</v>
      </c>
      <c r="E49" s="29">
        <v>37.25</v>
      </c>
      <c r="F49" s="29">
        <v>103.49</v>
      </c>
      <c r="G49" s="29">
        <v>30.58</v>
      </c>
      <c r="H49" s="29">
        <v>425.67</v>
      </c>
      <c r="I49" s="29">
        <v>2944.19</v>
      </c>
      <c r="J49" s="30">
        <v>28.19</v>
      </c>
      <c r="K49" s="30">
        <v>16.82</v>
      </c>
      <c r="L49" s="30">
        <v>0</v>
      </c>
      <c r="M49" s="30">
        <v>0</v>
      </c>
      <c r="N49" s="30">
        <v>101.61</v>
      </c>
      <c r="O49" s="30">
        <v>298.31</v>
      </c>
      <c r="P49" s="30">
        <v>25.75</v>
      </c>
      <c r="Q49" s="30">
        <v>0</v>
      </c>
      <c r="R49" s="30">
        <v>0</v>
      </c>
      <c r="S49" s="30">
        <v>4.55</v>
      </c>
      <c r="T49" s="30">
        <v>22.67</v>
      </c>
      <c r="U49" s="30">
        <v>3306.4</v>
      </c>
      <c r="V49" s="30">
        <v>2595.48</v>
      </c>
      <c r="W49" s="30">
        <v>475.75</v>
      </c>
      <c r="X49" s="30">
        <v>227.56</v>
      </c>
      <c r="Y49" s="30">
        <v>936.49</v>
      </c>
      <c r="Z49" s="30">
        <v>18.91</v>
      </c>
      <c r="AA49" s="30">
        <v>382.17</v>
      </c>
      <c r="AB49" s="30">
        <v>2979.28</v>
      </c>
      <c r="AC49" s="30">
        <v>1104.19</v>
      </c>
      <c r="AD49" s="30">
        <v>17.12</v>
      </c>
      <c r="AE49" s="30">
        <v>0.65</v>
      </c>
      <c r="AF49" s="30">
        <v>0.9</v>
      </c>
      <c r="AG49" s="30">
        <v>11.88</v>
      </c>
      <c r="AH49" s="30">
        <v>35.770000000000003</v>
      </c>
      <c r="AI49" s="30">
        <v>45.84</v>
      </c>
      <c r="AJ49" s="30">
        <v>0</v>
      </c>
      <c r="AK49" s="30">
        <v>4297.7</v>
      </c>
      <c r="AL49" s="30">
        <v>3881.88</v>
      </c>
      <c r="AM49" s="30">
        <v>6540.44</v>
      </c>
      <c r="AN49" s="30">
        <v>4855.4799999999996</v>
      </c>
      <c r="AO49" s="30">
        <v>1799.28</v>
      </c>
      <c r="AP49" s="30">
        <v>3217.06</v>
      </c>
      <c r="AQ49" s="30">
        <v>875.56</v>
      </c>
      <c r="AR49" s="30">
        <v>4072.66</v>
      </c>
      <c r="AS49" s="30">
        <v>2593.36</v>
      </c>
      <c r="AT49" s="30">
        <v>3218.95</v>
      </c>
      <c r="AU49" s="30">
        <v>4310.2299999999996</v>
      </c>
      <c r="AV49" s="30">
        <v>2133.96</v>
      </c>
      <c r="AW49" s="30">
        <v>2148.08</v>
      </c>
      <c r="AX49" s="30">
        <v>13703.76</v>
      </c>
      <c r="AY49" s="30">
        <v>12.8</v>
      </c>
      <c r="AZ49" s="30">
        <v>4237.9399999999996</v>
      </c>
      <c r="BA49" s="30">
        <v>3176.12</v>
      </c>
      <c r="BB49" s="30">
        <v>2782.38</v>
      </c>
      <c r="BC49" s="30">
        <v>1410.53</v>
      </c>
      <c r="BD49" s="30">
        <v>0.49</v>
      </c>
      <c r="BE49" s="30">
        <v>0.25</v>
      </c>
      <c r="BF49" s="30">
        <v>0.21</v>
      </c>
      <c r="BG49" s="30">
        <v>0.57999999999999996</v>
      </c>
      <c r="BH49" s="30">
        <v>0.59</v>
      </c>
      <c r="BI49" s="30">
        <v>2.0299999999999998</v>
      </c>
      <c r="BJ49" s="30">
        <v>7.0000000000000007E-2</v>
      </c>
      <c r="BK49" s="30">
        <v>7.64</v>
      </c>
      <c r="BL49" s="30">
        <v>0.05</v>
      </c>
      <c r="BM49" s="30">
        <v>3.08</v>
      </c>
      <c r="BN49" s="30">
        <v>0.12</v>
      </c>
      <c r="BO49" s="30">
        <v>0.16</v>
      </c>
      <c r="BP49" s="30">
        <v>0</v>
      </c>
      <c r="BQ49" s="30">
        <v>0.37</v>
      </c>
      <c r="BR49" s="30">
        <v>0.56999999999999995</v>
      </c>
      <c r="BS49" s="30">
        <v>11.06</v>
      </c>
      <c r="BT49" s="30">
        <v>0</v>
      </c>
      <c r="BU49" s="30">
        <v>0</v>
      </c>
      <c r="BV49" s="30">
        <v>16.04</v>
      </c>
      <c r="BW49" s="30">
        <v>0.09</v>
      </c>
      <c r="BX49" s="30">
        <v>0</v>
      </c>
      <c r="BY49" s="30">
        <v>0</v>
      </c>
      <c r="BZ49" s="30">
        <v>0</v>
      </c>
      <c r="CA49" s="30">
        <v>0</v>
      </c>
      <c r="CB49" s="30">
        <v>2660.46</v>
      </c>
      <c r="CC49" s="29">
        <v>430</v>
      </c>
      <c r="CE49" s="27">
        <v>878.72</v>
      </c>
      <c r="CG49" s="27">
        <v>326.3</v>
      </c>
      <c r="CH49" s="27">
        <v>194.16</v>
      </c>
      <c r="CI49" s="27">
        <v>260.23</v>
      </c>
      <c r="CJ49" s="27">
        <v>17231.900000000001</v>
      </c>
      <c r="CK49" s="27">
        <v>9184.92</v>
      </c>
      <c r="CL49" s="27">
        <v>13208.41</v>
      </c>
      <c r="CM49" s="27">
        <v>319.68</v>
      </c>
      <c r="CN49" s="27">
        <v>192.12</v>
      </c>
      <c r="CO49" s="27">
        <v>255.9</v>
      </c>
      <c r="CP49" s="27">
        <v>25.2</v>
      </c>
      <c r="CQ49" s="27">
        <v>6.76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12</v>
      </c>
      <c r="E51" s="16"/>
      <c r="F51" s="16">
        <v>32</v>
      </c>
      <c r="G51" s="16"/>
      <c r="H51" s="16">
        <v>56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4" t="s">
        <v>151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3:CC53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1" t="s">
        <v>86</v>
      </c>
      <c r="C1" s="82"/>
      <c r="D1" s="83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144</v>
      </c>
      <c r="B23" s="58" t="s">
        <v>145</v>
      </c>
      <c r="C23" s="40"/>
      <c r="D23" s="41"/>
      <c r="E23" s="42"/>
      <c r="F23" s="43"/>
      <c r="G23" s="42"/>
      <c r="H23" s="42"/>
      <c r="I23" s="42"/>
      <c r="J23" s="44"/>
    </row>
    <row r="24" spans="1:10">
      <c r="A24" s="45"/>
      <c r="B24" s="70" t="s">
        <v>141</v>
      </c>
      <c r="C24" s="46"/>
      <c r="D24" s="47"/>
      <c r="E24" s="48"/>
      <c r="F24" s="49"/>
      <c r="G24" s="48"/>
      <c r="H24" s="48"/>
      <c r="I24" s="48"/>
      <c r="J24" s="50"/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45764.606412037036</v>
      </c>
      <c r="C1">
        <f>YEAR(Дата_Сост)</f>
        <v>2025</v>
      </c>
      <c r="D1">
        <f>MONTH(Дата_Сост)</f>
        <v>4</v>
      </c>
      <c r="E1">
        <f>DAY(Дата_Сост)</f>
        <v>17</v>
      </c>
    </row>
    <row r="2" spans="1:5">
      <c r="A2" t="s">
        <v>82</v>
      </c>
      <c r="B2" s="2">
        <v>45751.630289351851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1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2025-04-07T02:40:48Z</dcterms:modified>
</cp:coreProperties>
</file>