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8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'18.04.2025'!$A$3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<sst xmlns="http://schemas.openxmlformats.org/spreadsheetml/2006/main" count="184" uniqueCount="154">
  <si>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</si>
  <si>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</si>
  <si>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</si>
  <si>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</si>
  <si>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</si>
  <si>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</si>
  <si>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</si>
  <si>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</si>
  <si>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</si>
  <si>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</si>
  <si>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</si>
  <si>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</si>
  <si>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</si>
  <si>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</si>
  <si>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</si>
  <si>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</si>
  <si>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</si>
  <si>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</si>
  <si>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</si>
  <si>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</si>
  <si>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</si>
  <si>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</si>
  <si>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</si>
  <si>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</si>
  <si>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</si>
  <si>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</si>
  <si>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</si>
  <si>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</si>
  <si>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</si>
  <si>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</si>
  <si>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</si>
  <si>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</si>
  <si>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</si>
  <si>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</si>
  <si>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</si>
  <si>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</si>
  <si>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</si>
  <si>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</si>
  <si>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</si>
  <si>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</si>
  <si>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</si>
  <si>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</si>
  <si>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</si>
  <si>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</si>
  <si>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</si>
  <si>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</si>
  <si>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</si>
  <si>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</si>
  <si>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</si>
  <si>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</si>
  <si>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</si>
  <si>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</si>
  <si>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</si>
  <si>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</si>
  <si>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</si>
  <si>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</si>
  <si>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</si>
  <si>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</si>
  <si>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</si>
  <si>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</si>
  <si>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</si>
  <si>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</si>
  <si>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</si>
  <si>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</si>
  <si>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</si>
  <si>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</si>
  <si>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</si>
  <si>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</si>
  <si>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</si>
  <si>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</si>
  <si>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</si>
  <si>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</si>
  <si>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</si>
  <si>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</si>
  <si>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</si>
  <si>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</si>
  <si>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</si>
  <si>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</si>
  <si>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</si>
  <si>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</si>
  <si>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</si>
  <si>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</si>
  <si>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</si>
  <si>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</si>
  <si>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</si>
  <si>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</si>
  <si>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</si>
  <si>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</si>
  <si>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</si>
  <si>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</si>
  <si>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</si>
  <si>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</si>
  <si>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пшенная молочная с маслом сливочным</t>
  </si>
  <si>
    <t>Сыр (порциями)</t>
  </si>
  <si>
    <t>Хлеб пшеничный</t>
  </si>
  <si>
    <t>Чай с лимоном (вариант 4)</t>
  </si>
  <si>
    <t>Печенье в ассортименте</t>
  </si>
  <si>
    <t>Итого за 'Завтрак с 7 до 11 лет'</t>
  </si>
  <si>
    <t>Обед  с 7 до 11 лет</t>
  </si>
  <si>
    <t>Салат из квашеной капусты с зеленым горошком.</t>
  </si>
  <si>
    <t>Борщ с картофелем и сметаной</t>
  </si>
  <si>
    <t>Пельмени отварные с маслом.</t>
  </si>
  <si>
    <t>Хлеб ржаной</t>
  </si>
  <si>
    <t>Напиток из шиповника</t>
  </si>
  <si>
    <t>Итого за 'Обед  с 7 до 11 лет'</t>
  </si>
  <si>
    <t xml:space="preserve">Полдник </t>
  </si>
  <si>
    <t>Сок</t>
  </si>
  <si>
    <t>Кекс "Мини-Мафин" ин/уп</t>
  </si>
  <si>
    <t>Итого за 'Полдник '</t>
  </si>
  <si>
    <t xml:space="preserve">Завтрак с 12 и старше </t>
  </si>
  <si>
    <t>Итого за 'Завтрак с 12 и старше '</t>
  </si>
  <si>
    <t xml:space="preserve">Обед с 12 и старше </t>
  </si>
  <si>
    <t>Итого за 'Обед с 12 и старше '</t>
  </si>
  <si>
    <t xml:space="preserve">Полдник с 12 и старше </t>
  </si>
  <si>
    <t>Итого за 'Полдник с 12 и старше '</t>
  </si>
  <si>
    <t>Итого за день</t>
  </si>
  <si>
    <t>Содержание, % от калорийности</t>
  </si>
  <si>
    <t>18.04.2025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</si>
  <si>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</si>
  <si>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</si>
  <si>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</si>
  <si>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</si>
  <si>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</si>
  <si>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</si>
  <si>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</si>
  <si>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</si>
  <si>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</si>
  <si>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</si>
  <si>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</si>
  <si>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</si>
  <si>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</si>
  <si>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</si>
  <si>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</si>
  <si>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</si>
  <si>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</si>
  <si>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</si>
  <si>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</si>
  <si>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</si>
  <si>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</si>
  <si>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</si>
  <si>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</si>
  <si>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</si>
  <si>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</si>
  <si>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</si>
  <si>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</si>
  <si>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</si>
  <si>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</si>
  <si>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</si>
  <si>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</si>
  <si>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</t>
  </si>
  <si>
    <t>17</t>
  </si>
  <si>
    <t>Согласовано
Директор школы  № _______________</t>
  </si>
  <si>
    <t>Итого сумма с 12 и старше          230,00</t>
  </si>
  <si>
    <t>Итого сумма с 7 до 11 лет  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</si>
</sst>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29" sqref="A29:XFD2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18.4.2025г.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"18 апреля 2025 г."</f>
        <v>18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92</v>
      </c>
      <c r="C11" s="25" t="str">
        <f>"200"</f>
        <v>200</v>
      </c>
      <c r="D11" s="25">
        <v>6.54</v>
      </c>
      <c r="E11" s="25">
        <v>2.36</v>
      </c>
      <c r="F11" s="25">
        <v>6.6</v>
      </c>
      <c r="G11" s="25">
        <v>1.32</v>
      </c>
      <c r="H11" s="25">
        <v>32.56</v>
      </c>
      <c r="I11" s="25">
        <v>214.26166599999999</v>
      </c>
      <c r="J11" s="26">
        <v>4.08</v>
      </c>
      <c r="K11" s="26">
        <v>0.11</v>
      </c>
      <c r="L11" s="26">
        <v>0</v>
      </c>
      <c r="M11" s="26">
        <v>0</v>
      </c>
      <c r="N11" s="26">
        <v>7.73</v>
      </c>
      <c r="O11" s="26">
        <v>23.51</v>
      </c>
      <c r="P11" s="26">
        <v>1.31</v>
      </c>
      <c r="Q11" s="26">
        <v>0</v>
      </c>
      <c r="R11" s="26">
        <v>0</v>
      </c>
      <c r="S11" s="26">
        <v>0.08</v>
      </c>
      <c r="T11" s="26">
        <v>2.0699999999999998</v>
      </c>
      <c r="U11" s="26">
        <v>431.89</v>
      </c>
      <c r="V11" s="26">
        <v>178.56</v>
      </c>
      <c r="W11" s="26">
        <v>98.38</v>
      </c>
      <c r="X11" s="26">
        <v>38.82</v>
      </c>
      <c r="Y11" s="26">
        <v>145.68</v>
      </c>
      <c r="Z11" s="26">
        <v>1.05</v>
      </c>
      <c r="AA11" s="26">
        <v>21.6</v>
      </c>
      <c r="AB11" s="26">
        <v>24.8</v>
      </c>
      <c r="AC11" s="26">
        <v>41.3</v>
      </c>
      <c r="AD11" s="26">
        <v>0.17</v>
      </c>
      <c r="AE11" s="26">
        <v>0.14000000000000001</v>
      </c>
      <c r="AF11" s="26">
        <v>0.11</v>
      </c>
      <c r="AG11" s="26">
        <v>0.57999999999999996</v>
      </c>
      <c r="AH11" s="26">
        <v>2.4900000000000002</v>
      </c>
      <c r="AI11" s="26">
        <v>0.42</v>
      </c>
      <c r="AJ11" s="26">
        <v>0</v>
      </c>
      <c r="AK11" s="26">
        <v>301.27</v>
      </c>
      <c r="AL11" s="26">
        <v>284.68</v>
      </c>
      <c r="AM11" s="26">
        <v>787.91</v>
      </c>
      <c r="AN11" s="26">
        <v>277.35000000000002</v>
      </c>
      <c r="AO11" s="26">
        <v>167.74</v>
      </c>
      <c r="AP11" s="26">
        <v>250.37</v>
      </c>
      <c r="AQ11" s="26">
        <v>102.04</v>
      </c>
      <c r="AR11" s="26">
        <v>329.85</v>
      </c>
      <c r="AS11" s="26">
        <v>405.89</v>
      </c>
      <c r="AT11" s="26">
        <v>161.02000000000001</v>
      </c>
      <c r="AU11" s="26">
        <v>247.08</v>
      </c>
      <c r="AV11" s="26">
        <v>99.41</v>
      </c>
      <c r="AW11" s="26">
        <v>113.93</v>
      </c>
      <c r="AX11" s="26">
        <v>841.39</v>
      </c>
      <c r="AY11" s="26">
        <v>0</v>
      </c>
      <c r="AZ11" s="26">
        <v>306.82</v>
      </c>
      <c r="BA11" s="26">
        <v>265.74</v>
      </c>
      <c r="BB11" s="26">
        <v>294.5</v>
      </c>
      <c r="BC11" s="26">
        <v>87.7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1.06</v>
      </c>
      <c r="BL11" s="26">
        <v>0</v>
      </c>
      <c r="BM11" s="26">
        <v>0.32</v>
      </c>
      <c r="BN11" s="26">
        <v>0.01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0.98</v>
      </c>
      <c r="BT11" s="26">
        <v>0</v>
      </c>
      <c r="BU11" s="26">
        <v>0</v>
      </c>
      <c r="BV11" s="26">
        <v>0.78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165.58</v>
      </c>
      <c r="CC11" s="25">
        <v>22.42</v>
      </c>
      <c r="CE11" s="23">
        <v>25.73</v>
      </c>
      <c r="CG11" s="23">
        <v>29.28</v>
      </c>
      <c r="CH11" s="23">
        <v>13.53</v>
      </c>
      <c r="CI11" s="23">
        <v>21.41</v>
      </c>
      <c r="CJ11" s="23">
        <v>1299.8399999999999</v>
      </c>
      <c r="CK11" s="23">
        <v>574.79</v>
      </c>
      <c r="CL11" s="23">
        <v>937.31</v>
      </c>
      <c r="CM11" s="23">
        <v>23.66</v>
      </c>
      <c r="CN11" s="23">
        <v>10.74</v>
      </c>
      <c r="CO11" s="23">
        <v>17.2</v>
      </c>
      <c r="CP11" s="23">
        <v>4</v>
      </c>
      <c r="CQ11" s="23">
        <v>1</v>
      </c>
      <c r="CR11" s="23">
        <v>13.59</v>
      </c>
    </row>
    <row r="12" spans="1:96" s="23" customFormat="1">
      <c r="A12" s="23" t="str">
        <f>"4/13"</f>
        <v>4/13</v>
      </c>
      <c r="B12" s="24" t="s">
        <v>93</v>
      </c>
      <c r="C12" s="25" t="str">
        <f>"10"</f>
        <v>10</v>
      </c>
      <c r="D12" s="25">
        <v>2.3199999999999998</v>
      </c>
      <c r="E12" s="25">
        <v>2.3199999999999998</v>
      </c>
      <c r="F12" s="25">
        <v>2.95</v>
      </c>
      <c r="G12" s="25">
        <v>0</v>
      </c>
      <c r="H12" s="25">
        <v>0</v>
      </c>
      <c r="I12" s="25">
        <v>36.43</v>
      </c>
      <c r="J12" s="26">
        <v>1.59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0.2</v>
      </c>
      <c r="T12" s="26">
        <v>0.43</v>
      </c>
      <c r="U12" s="26">
        <v>81</v>
      </c>
      <c r="V12" s="26">
        <v>8.8000000000000007</v>
      </c>
      <c r="W12" s="26">
        <v>88</v>
      </c>
      <c r="X12" s="26">
        <v>3.5</v>
      </c>
      <c r="Y12" s="26">
        <v>50</v>
      </c>
      <c r="Z12" s="26">
        <v>0.1</v>
      </c>
      <c r="AA12" s="26">
        <v>26</v>
      </c>
      <c r="AB12" s="26">
        <v>17</v>
      </c>
      <c r="AC12" s="26">
        <v>28.8</v>
      </c>
      <c r="AD12" s="26">
        <v>0.05</v>
      </c>
      <c r="AE12" s="26">
        <v>0</v>
      </c>
      <c r="AF12" s="26">
        <v>0.03</v>
      </c>
      <c r="AG12" s="26">
        <v>0.02</v>
      </c>
      <c r="AH12" s="26">
        <v>0.61</v>
      </c>
      <c r="AI12" s="26">
        <v>7.0000000000000007E-2</v>
      </c>
      <c r="AJ12" s="26">
        <v>0</v>
      </c>
      <c r="AK12" s="26">
        <v>169</v>
      </c>
      <c r="AL12" s="26">
        <v>97</v>
      </c>
      <c r="AM12" s="26">
        <v>193</v>
      </c>
      <c r="AN12" s="26">
        <v>153</v>
      </c>
      <c r="AO12" s="26">
        <v>54</v>
      </c>
      <c r="AP12" s="26">
        <v>92</v>
      </c>
      <c r="AQ12" s="26">
        <v>66</v>
      </c>
      <c r="AR12" s="26">
        <v>122</v>
      </c>
      <c r="AS12" s="26">
        <v>60</v>
      </c>
      <c r="AT12" s="26">
        <v>71</v>
      </c>
      <c r="AU12" s="26">
        <v>135</v>
      </c>
      <c r="AV12" s="26">
        <v>149</v>
      </c>
      <c r="AW12" s="26">
        <v>38</v>
      </c>
      <c r="AX12" s="26">
        <v>460</v>
      </c>
      <c r="AY12" s="26">
        <v>0</v>
      </c>
      <c r="AZ12" s="26">
        <v>232</v>
      </c>
      <c r="BA12" s="26">
        <v>120</v>
      </c>
      <c r="BB12" s="26">
        <v>135</v>
      </c>
      <c r="BC12" s="26">
        <v>21</v>
      </c>
      <c r="BD12" s="26">
        <v>0</v>
      </c>
      <c r="BE12" s="26">
        <v>0.01</v>
      </c>
      <c r="BF12" s="26">
        <v>0.04</v>
      </c>
      <c r="BG12" s="26">
        <v>0.13</v>
      </c>
      <c r="BH12" s="26">
        <v>0.12</v>
      </c>
      <c r="BI12" s="26">
        <v>0.24</v>
      </c>
      <c r="BJ12" s="26">
        <v>0.03</v>
      </c>
      <c r="BK12" s="26">
        <v>0.62</v>
      </c>
      <c r="BL12" s="26">
        <v>0.02</v>
      </c>
      <c r="BM12" s="26">
        <v>0.34</v>
      </c>
      <c r="BN12" s="26">
        <v>0.02</v>
      </c>
      <c r="BO12" s="26">
        <v>0</v>
      </c>
      <c r="BP12" s="26">
        <v>0</v>
      </c>
      <c r="BQ12" s="26">
        <v>0.04</v>
      </c>
      <c r="BR12" s="26">
        <v>0.05</v>
      </c>
      <c r="BS12" s="26">
        <v>0.68</v>
      </c>
      <c r="BT12" s="26">
        <v>0</v>
      </c>
      <c r="BU12" s="26">
        <v>0</v>
      </c>
      <c r="BV12" s="26">
        <v>7.0000000000000007E-2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4.0999999999999996</v>
      </c>
      <c r="CC12" s="25">
        <v>12.08</v>
      </c>
      <c r="CE12" s="23">
        <v>28.83</v>
      </c>
      <c r="CG12" s="23">
        <v>0</v>
      </c>
      <c r="CH12" s="23">
        <v>0</v>
      </c>
      <c r="CI12" s="23">
        <v>0</v>
      </c>
      <c r="CJ12" s="23">
        <v>500</v>
      </c>
      <c r="CK12" s="23">
        <v>370</v>
      </c>
      <c r="CL12" s="23">
        <v>435</v>
      </c>
      <c r="CM12" s="23">
        <v>1.53</v>
      </c>
      <c r="CN12" s="23">
        <v>0.97</v>
      </c>
      <c r="CO12" s="23">
        <v>1.25</v>
      </c>
      <c r="CP12" s="23">
        <v>0</v>
      </c>
      <c r="CQ12" s="23">
        <v>0</v>
      </c>
      <c r="CR12" s="23">
        <v>7.32</v>
      </c>
    </row>
    <row r="13" spans="1:96" s="23" customFormat="1">
      <c r="A13" s="23" t="str">
        <f>"2"</f>
        <v>2</v>
      </c>
      <c r="B13" s="24" t="s">
        <v>94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111.95049999999998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3.6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3</v>
      </c>
    </row>
    <row r="14" spans="1:96" s="23" customFormat="1">
      <c r="A14" s="23" t="str">
        <f>"29/10"</f>
        <v>29/10</v>
      </c>
      <c r="B14" s="24" t="s">
        <v>95</v>
      </c>
      <c r="C14" s="25" t="str">
        <f>"200"</f>
        <v>200</v>
      </c>
      <c r="D14" s="25">
        <v>0.21</v>
      </c>
      <c r="E14" s="25">
        <v>0</v>
      </c>
      <c r="F14" s="25">
        <v>0.05</v>
      </c>
      <c r="G14" s="25">
        <v>0.05</v>
      </c>
      <c r="H14" s="25">
        <v>7.25</v>
      </c>
      <c r="I14" s="25">
        <v>29.478207999999995</v>
      </c>
      <c r="J14" s="26">
        <v>0</v>
      </c>
      <c r="K14" s="26">
        <v>0</v>
      </c>
      <c r="L14" s="26">
        <v>0</v>
      </c>
      <c r="M14" s="26">
        <v>0</v>
      </c>
      <c r="N14" s="26">
        <v>7.05</v>
      </c>
      <c r="O14" s="26">
        <v>0</v>
      </c>
      <c r="P14" s="26">
        <v>0.2</v>
      </c>
      <c r="Q14" s="26">
        <v>0</v>
      </c>
      <c r="R14" s="26">
        <v>0</v>
      </c>
      <c r="S14" s="26">
        <v>0.34</v>
      </c>
      <c r="T14" s="26">
        <v>0.08</v>
      </c>
      <c r="U14" s="26">
        <v>0.72</v>
      </c>
      <c r="V14" s="26">
        <v>9.89</v>
      </c>
      <c r="W14" s="26">
        <v>2.5299999999999998</v>
      </c>
      <c r="X14" s="26">
        <v>0.68</v>
      </c>
      <c r="Y14" s="26">
        <v>1.23</v>
      </c>
      <c r="Z14" s="26">
        <v>0.06</v>
      </c>
      <c r="AA14" s="26">
        <v>0</v>
      </c>
      <c r="AB14" s="26">
        <v>0.54</v>
      </c>
      <c r="AC14" s="26">
        <v>0.12</v>
      </c>
      <c r="AD14" s="26">
        <v>0.01</v>
      </c>
      <c r="AE14" s="26">
        <v>0</v>
      </c>
      <c r="AF14" s="26">
        <v>0</v>
      </c>
      <c r="AG14" s="26">
        <v>0.01</v>
      </c>
      <c r="AH14" s="26">
        <v>0.01</v>
      </c>
      <c r="AI14" s="26">
        <v>0.96</v>
      </c>
      <c r="AJ14" s="26">
        <v>0</v>
      </c>
      <c r="AK14" s="26">
        <v>0.82</v>
      </c>
      <c r="AL14" s="26">
        <v>0.94</v>
      </c>
      <c r="AM14" s="26">
        <v>0.76</v>
      </c>
      <c r="AN14" s="26">
        <v>1.41</v>
      </c>
      <c r="AO14" s="26">
        <v>0.35</v>
      </c>
      <c r="AP14" s="26">
        <v>1.47</v>
      </c>
      <c r="AQ14" s="26">
        <v>0</v>
      </c>
      <c r="AR14" s="26">
        <v>1.88</v>
      </c>
      <c r="AS14" s="26">
        <v>0</v>
      </c>
      <c r="AT14" s="26">
        <v>0</v>
      </c>
      <c r="AU14" s="26">
        <v>0</v>
      </c>
      <c r="AV14" s="26">
        <v>1.06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200.46</v>
      </c>
      <c r="CC14" s="25">
        <v>3.9</v>
      </c>
      <c r="CE14" s="23">
        <v>0.09</v>
      </c>
      <c r="CG14" s="23">
        <v>0.24</v>
      </c>
      <c r="CH14" s="23">
        <v>0.06</v>
      </c>
      <c r="CI14" s="23">
        <v>0.15</v>
      </c>
      <c r="CJ14" s="23">
        <v>12</v>
      </c>
      <c r="CK14" s="23">
        <v>4.92</v>
      </c>
      <c r="CL14" s="23">
        <v>8.4600000000000009</v>
      </c>
      <c r="CM14" s="23">
        <v>0</v>
      </c>
      <c r="CN14" s="23">
        <v>0</v>
      </c>
      <c r="CO14" s="23">
        <v>0</v>
      </c>
      <c r="CP14" s="23">
        <v>7</v>
      </c>
      <c r="CQ14" s="23">
        <v>0</v>
      </c>
      <c r="CR14" s="23">
        <v>2.36</v>
      </c>
    </row>
    <row r="15" spans="1:96" s="19" customFormat="1">
      <c r="A15" s="19" t="str">
        <f>"11/3"</f>
        <v>11/3</v>
      </c>
      <c r="B15" s="20" t="s">
        <v>96</v>
      </c>
      <c r="C15" s="21" t="str">
        <f>"40"</f>
        <v>40</v>
      </c>
      <c r="D15" s="21">
        <v>5.6</v>
      </c>
      <c r="E15" s="21">
        <v>0</v>
      </c>
      <c r="F15" s="21">
        <v>5.4</v>
      </c>
      <c r="G15" s="21">
        <v>0</v>
      </c>
      <c r="H15" s="21">
        <v>36.68</v>
      </c>
      <c r="I15" s="21">
        <v>215.42400000000001</v>
      </c>
      <c r="J15" s="22">
        <v>0.84</v>
      </c>
      <c r="K15" s="22">
        <v>0</v>
      </c>
      <c r="L15" s="22">
        <v>0</v>
      </c>
      <c r="M15" s="22">
        <v>0</v>
      </c>
      <c r="N15" s="22">
        <v>15.44</v>
      </c>
      <c r="O15" s="22">
        <v>20.32</v>
      </c>
      <c r="P15" s="22">
        <v>0.92</v>
      </c>
      <c r="Q15" s="22">
        <v>0</v>
      </c>
      <c r="R15" s="22">
        <v>0</v>
      </c>
      <c r="S15" s="22">
        <v>0.2</v>
      </c>
      <c r="T15" s="22">
        <v>0.4</v>
      </c>
      <c r="U15" s="22">
        <v>132</v>
      </c>
      <c r="V15" s="22">
        <v>44</v>
      </c>
      <c r="W15" s="22">
        <v>11.6</v>
      </c>
      <c r="X15" s="22">
        <v>8</v>
      </c>
      <c r="Y15" s="22">
        <v>36</v>
      </c>
      <c r="Z15" s="22">
        <v>0.84</v>
      </c>
      <c r="AA15" s="22">
        <v>4</v>
      </c>
      <c r="AB15" s="22">
        <v>3.2</v>
      </c>
      <c r="AC15" s="22">
        <v>4.4000000000000004</v>
      </c>
      <c r="AD15" s="22">
        <v>1.4</v>
      </c>
      <c r="AE15" s="22">
        <v>0.03</v>
      </c>
      <c r="AF15" s="22">
        <v>0.02</v>
      </c>
      <c r="AG15" s="22">
        <v>0.28000000000000003</v>
      </c>
      <c r="AH15" s="22">
        <v>0.76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1.8</v>
      </c>
      <c r="CC15" s="21">
        <v>7.06</v>
      </c>
      <c r="CE15" s="19">
        <v>4.53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5.88</v>
      </c>
    </row>
    <row r="16" spans="1:96" s="27" customFormat="1" ht="11.4">
      <c r="B16" s="28" t="s">
        <v>97</v>
      </c>
      <c r="C16" s="29"/>
      <c r="D16" s="29">
        <v>17.98</v>
      </c>
      <c r="E16" s="29">
        <v>4.68</v>
      </c>
      <c r="F16" s="29">
        <v>15.33</v>
      </c>
      <c r="G16" s="29">
        <v>1.69</v>
      </c>
      <c r="H16" s="29">
        <v>99.94</v>
      </c>
      <c r="I16" s="29">
        <v>607.54</v>
      </c>
      <c r="J16" s="30">
        <v>6.51</v>
      </c>
      <c r="K16" s="30">
        <v>0.11</v>
      </c>
      <c r="L16" s="30">
        <v>0</v>
      </c>
      <c r="M16" s="30">
        <v>0</v>
      </c>
      <c r="N16" s="30">
        <v>30.78</v>
      </c>
      <c r="O16" s="30">
        <v>66.63</v>
      </c>
      <c r="P16" s="30">
        <v>2.5299999999999998</v>
      </c>
      <c r="Q16" s="30">
        <v>0</v>
      </c>
      <c r="R16" s="30">
        <v>0</v>
      </c>
      <c r="S16" s="30">
        <v>0.82</v>
      </c>
      <c r="T16" s="30">
        <v>3.88</v>
      </c>
      <c r="U16" s="30">
        <v>645.61</v>
      </c>
      <c r="V16" s="30">
        <v>241.25</v>
      </c>
      <c r="W16" s="30">
        <v>200.52</v>
      </c>
      <c r="X16" s="30">
        <v>51</v>
      </c>
      <c r="Y16" s="30">
        <v>232.91</v>
      </c>
      <c r="Z16" s="30">
        <v>2.0499999999999998</v>
      </c>
      <c r="AA16" s="30">
        <v>51.6</v>
      </c>
      <c r="AB16" s="30">
        <v>45.54</v>
      </c>
      <c r="AC16" s="30">
        <v>74.62</v>
      </c>
      <c r="AD16" s="30">
        <v>1.63</v>
      </c>
      <c r="AE16" s="30">
        <v>0.18</v>
      </c>
      <c r="AF16" s="30">
        <v>0.16</v>
      </c>
      <c r="AG16" s="30">
        <v>0.89</v>
      </c>
      <c r="AH16" s="30">
        <v>3.87</v>
      </c>
      <c r="AI16" s="30">
        <v>1.45</v>
      </c>
      <c r="AJ16" s="30">
        <v>0</v>
      </c>
      <c r="AK16" s="30">
        <v>630.74</v>
      </c>
      <c r="AL16" s="30">
        <v>548.79</v>
      </c>
      <c r="AM16" s="30">
        <v>1236.1500000000001</v>
      </c>
      <c r="AN16" s="30">
        <v>516.15</v>
      </c>
      <c r="AO16" s="30">
        <v>272.12</v>
      </c>
      <c r="AP16" s="30">
        <v>443.89</v>
      </c>
      <c r="AQ16" s="30">
        <v>205.88</v>
      </c>
      <c r="AR16" s="30">
        <v>634.69000000000005</v>
      </c>
      <c r="AS16" s="30">
        <v>578.12</v>
      </c>
      <c r="AT16" s="30">
        <v>388.62</v>
      </c>
      <c r="AU16" s="30">
        <v>511.27</v>
      </c>
      <c r="AV16" s="30">
        <v>317.32</v>
      </c>
      <c r="AW16" s="30">
        <v>271.99</v>
      </c>
      <c r="AX16" s="30">
        <v>2305.37</v>
      </c>
      <c r="AY16" s="30">
        <v>0</v>
      </c>
      <c r="AZ16" s="30">
        <v>865.94</v>
      </c>
      <c r="BA16" s="30">
        <v>527.98</v>
      </c>
      <c r="BB16" s="30">
        <v>523.9</v>
      </c>
      <c r="BC16" s="30">
        <v>183.52</v>
      </c>
      <c r="BD16" s="30">
        <v>0.12</v>
      </c>
      <c r="BE16" s="30">
        <v>0.06</v>
      </c>
      <c r="BF16" s="30">
        <v>7.0000000000000007E-2</v>
      </c>
      <c r="BG16" s="30">
        <v>0.19</v>
      </c>
      <c r="BH16" s="30">
        <v>0.19</v>
      </c>
      <c r="BI16" s="30">
        <v>0.59</v>
      </c>
      <c r="BJ16" s="30">
        <v>0.03</v>
      </c>
      <c r="BK16" s="30">
        <v>1.72</v>
      </c>
      <c r="BL16" s="30">
        <v>0.02</v>
      </c>
      <c r="BM16" s="30">
        <v>0.66</v>
      </c>
      <c r="BN16" s="30">
        <v>0.03</v>
      </c>
      <c r="BO16" s="30">
        <v>0</v>
      </c>
      <c r="BP16" s="30">
        <v>0</v>
      </c>
      <c r="BQ16" s="30">
        <v>0.11</v>
      </c>
      <c r="BR16" s="30">
        <v>0.16</v>
      </c>
      <c r="BS16" s="30">
        <v>1.69</v>
      </c>
      <c r="BT16" s="30">
        <v>0</v>
      </c>
      <c r="BU16" s="30">
        <v>0</v>
      </c>
      <c r="BV16" s="30">
        <v>0.98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391.49</v>
      </c>
      <c r="CC16" s="29">
        <f>SUM($CC$10:$CC$15)</f>
        <v>49.06</v>
      </c>
      <c r="CD16" s="27">
        <f>$I$16/$I$49*100</f>
        <v>19.050515819510206</v>
      </c>
      <c r="CE16" s="27">
        <v>59.19</v>
      </c>
      <c r="CG16" s="27">
        <v>29.52</v>
      </c>
      <c r="CH16" s="27">
        <v>13.59</v>
      </c>
      <c r="CI16" s="27">
        <v>21.56</v>
      </c>
      <c r="CJ16" s="27">
        <v>2250.66</v>
      </c>
      <c r="CK16" s="27">
        <v>1118.77</v>
      </c>
      <c r="CL16" s="27">
        <v>1684.72</v>
      </c>
      <c r="CM16" s="27">
        <v>28.7</v>
      </c>
      <c r="CN16" s="27">
        <v>15.22</v>
      </c>
      <c r="CO16" s="27">
        <v>21.96</v>
      </c>
      <c r="CP16" s="27">
        <v>11</v>
      </c>
      <c r="CQ16" s="27">
        <v>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"45/1"</f>
        <v>45/1</v>
      </c>
      <c r="B18" s="24" t="s">
        <v>99</v>
      </c>
      <c r="C18" s="25" t="str">
        <f>"60"</f>
        <v>60</v>
      </c>
      <c r="D18" s="25">
        <v>1.05</v>
      </c>
      <c r="E18" s="25">
        <v>0</v>
      </c>
      <c r="F18" s="25">
        <v>2.25</v>
      </c>
      <c r="G18" s="25">
        <v>2.25</v>
      </c>
      <c r="H18" s="25">
        <v>6.01</v>
      </c>
      <c r="I18" s="25">
        <v>45.320189999999997</v>
      </c>
      <c r="J18" s="26">
        <v>0.38</v>
      </c>
      <c r="K18" s="26">
        <v>1.95</v>
      </c>
      <c r="L18" s="26">
        <v>0</v>
      </c>
      <c r="M18" s="26">
        <v>0</v>
      </c>
      <c r="N18" s="26">
        <v>3.68</v>
      </c>
      <c r="O18" s="26">
        <v>0.53</v>
      </c>
      <c r="P18" s="26">
        <v>1.81</v>
      </c>
      <c r="Q18" s="26">
        <v>0</v>
      </c>
      <c r="R18" s="26">
        <v>0</v>
      </c>
      <c r="S18" s="26">
        <v>0.36</v>
      </c>
      <c r="T18" s="26">
        <v>1.21</v>
      </c>
      <c r="U18" s="26">
        <v>204.81</v>
      </c>
      <c r="V18" s="26">
        <v>79.75</v>
      </c>
      <c r="W18" s="26">
        <v>14.13</v>
      </c>
      <c r="X18" s="26">
        <v>6.71</v>
      </c>
      <c r="Y18" s="26">
        <v>18.690000000000001</v>
      </c>
      <c r="Z18" s="26">
        <v>0.32</v>
      </c>
      <c r="AA18" s="26">
        <v>0</v>
      </c>
      <c r="AB18" s="26">
        <v>45</v>
      </c>
      <c r="AC18" s="26">
        <v>7.5</v>
      </c>
      <c r="AD18" s="26">
        <v>1.41</v>
      </c>
      <c r="AE18" s="26">
        <v>0.02</v>
      </c>
      <c r="AF18" s="26">
        <v>0.01</v>
      </c>
      <c r="AG18" s="26">
        <v>0.21</v>
      </c>
      <c r="AH18" s="26">
        <v>0.45</v>
      </c>
      <c r="AI18" s="26">
        <v>11.6</v>
      </c>
      <c r="AJ18" s="26">
        <v>0</v>
      </c>
      <c r="AK18" s="26">
        <v>20.88</v>
      </c>
      <c r="AL18" s="26">
        <v>18.28</v>
      </c>
      <c r="AM18" s="26">
        <v>30.02</v>
      </c>
      <c r="AN18" s="26">
        <v>30.02</v>
      </c>
      <c r="AO18" s="26">
        <v>3.92</v>
      </c>
      <c r="AP18" s="26">
        <v>19.579999999999998</v>
      </c>
      <c r="AQ18" s="26">
        <v>4.7</v>
      </c>
      <c r="AR18" s="26">
        <v>16.97</v>
      </c>
      <c r="AS18" s="26">
        <v>18.27</v>
      </c>
      <c r="AT18" s="26">
        <v>44.78</v>
      </c>
      <c r="AU18" s="26">
        <v>61.34</v>
      </c>
      <c r="AV18" s="26">
        <v>8.3800000000000008</v>
      </c>
      <c r="AW18" s="26">
        <v>20.89</v>
      </c>
      <c r="AX18" s="26">
        <v>45.7</v>
      </c>
      <c r="AY18" s="26">
        <v>0</v>
      </c>
      <c r="AZ18" s="26">
        <v>19.97</v>
      </c>
      <c r="BA18" s="26">
        <v>21.28</v>
      </c>
      <c r="BB18" s="26">
        <v>13.05</v>
      </c>
      <c r="BC18" s="26">
        <v>3.79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0.14000000000000001</v>
      </c>
      <c r="BL18" s="26">
        <v>0</v>
      </c>
      <c r="BM18" s="26">
        <v>0.09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0.52</v>
      </c>
      <c r="BT18" s="26">
        <v>0</v>
      </c>
      <c r="BU18" s="26">
        <v>0</v>
      </c>
      <c r="BV18" s="26">
        <v>1.3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52.13</v>
      </c>
      <c r="CC18" s="25">
        <v>14.34</v>
      </c>
      <c r="CE18" s="23">
        <v>7.5</v>
      </c>
      <c r="CG18" s="23">
        <v>0.51</v>
      </c>
      <c r="CH18" s="23">
        <v>0.51</v>
      </c>
      <c r="CI18" s="23">
        <v>0.51</v>
      </c>
      <c r="CJ18" s="23">
        <v>144.5</v>
      </c>
      <c r="CK18" s="23">
        <v>34</v>
      </c>
      <c r="CL18" s="23">
        <v>89.25</v>
      </c>
      <c r="CM18" s="23">
        <v>2.91</v>
      </c>
      <c r="CN18" s="23">
        <v>1.48</v>
      </c>
      <c r="CO18" s="23">
        <v>2.19</v>
      </c>
      <c r="CP18" s="23">
        <v>1</v>
      </c>
      <c r="CQ18" s="23">
        <v>0</v>
      </c>
      <c r="CR18" s="23">
        <v>8.69</v>
      </c>
    </row>
    <row r="19" spans="1:96" s="23" customFormat="1">
      <c r="A19" s="23" t="str">
        <f>"4/2"</f>
        <v>4/2</v>
      </c>
      <c r="B19" s="24" t="s">
        <v>100</v>
      </c>
      <c r="C19" s="25" t="str">
        <f>"200"</f>
        <v>200</v>
      </c>
      <c r="D19" s="25">
        <v>1.75</v>
      </c>
      <c r="E19" s="25">
        <v>0</v>
      </c>
      <c r="F19" s="25">
        <v>4.37</v>
      </c>
      <c r="G19" s="25">
        <v>4.22</v>
      </c>
      <c r="H19" s="25">
        <v>13.81</v>
      </c>
      <c r="I19" s="25">
        <v>97.159974080000012</v>
      </c>
      <c r="J19" s="26">
        <v>0.99</v>
      </c>
      <c r="K19" s="26">
        <v>2.6</v>
      </c>
      <c r="L19" s="26">
        <v>0</v>
      </c>
      <c r="M19" s="26">
        <v>0</v>
      </c>
      <c r="N19" s="26">
        <v>6.88</v>
      </c>
      <c r="O19" s="26">
        <v>4.8499999999999996</v>
      </c>
      <c r="P19" s="26">
        <v>2.0699999999999998</v>
      </c>
      <c r="Q19" s="26">
        <v>0</v>
      </c>
      <c r="R19" s="26">
        <v>0</v>
      </c>
      <c r="S19" s="26">
        <v>0.21</v>
      </c>
      <c r="T19" s="26">
        <v>2.15</v>
      </c>
      <c r="U19" s="26">
        <v>432.8</v>
      </c>
      <c r="V19" s="26">
        <v>342.82</v>
      </c>
      <c r="W19" s="26">
        <v>32.020000000000003</v>
      </c>
      <c r="X19" s="26">
        <v>21.5</v>
      </c>
      <c r="Y19" s="26">
        <v>49.34</v>
      </c>
      <c r="Z19" s="26">
        <v>1.07</v>
      </c>
      <c r="AA19" s="26">
        <v>3.02</v>
      </c>
      <c r="AB19" s="26">
        <v>779.46</v>
      </c>
      <c r="AC19" s="26">
        <v>167.5</v>
      </c>
      <c r="AD19" s="26">
        <v>1.91</v>
      </c>
      <c r="AE19" s="26">
        <v>0.05</v>
      </c>
      <c r="AF19" s="26">
        <v>0.05</v>
      </c>
      <c r="AG19" s="26">
        <v>0.53</v>
      </c>
      <c r="AH19" s="26">
        <v>1.01</v>
      </c>
      <c r="AI19" s="26">
        <v>5.45</v>
      </c>
      <c r="AJ19" s="26">
        <v>0</v>
      </c>
      <c r="AK19" s="26">
        <v>86.93</v>
      </c>
      <c r="AL19" s="26">
        <v>82.77</v>
      </c>
      <c r="AM19" s="26">
        <v>131.69</v>
      </c>
      <c r="AN19" s="26">
        <v>147.71</v>
      </c>
      <c r="AO19" s="26">
        <v>38.340000000000003</v>
      </c>
      <c r="AP19" s="26">
        <v>82.7</v>
      </c>
      <c r="AQ19" s="26">
        <v>24.47</v>
      </c>
      <c r="AR19" s="26">
        <v>76.319999999999993</v>
      </c>
      <c r="AS19" s="26">
        <v>97.28</v>
      </c>
      <c r="AT19" s="26">
        <v>143.5</v>
      </c>
      <c r="AU19" s="26">
        <v>286.95</v>
      </c>
      <c r="AV19" s="26">
        <v>46.68</v>
      </c>
      <c r="AW19" s="26">
        <v>81.349999999999994</v>
      </c>
      <c r="AX19" s="26">
        <v>383.57</v>
      </c>
      <c r="AY19" s="26">
        <v>0</v>
      </c>
      <c r="AZ19" s="26">
        <v>76.27</v>
      </c>
      <c r="BA19" s="26">
        <v>84.57</v>
      </c>
      <c r="BB19" s="26">
        <v>69.28</v>
      </c>
      <c r="BC19" s="26">
        <v>26.69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0.24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0.89</v>
      </c>
      <c r="BT19" s="26">
        <v>0</v>
      </c>
      <c r="BU19" s="26">
        <v>0</v>
      </c>
      <c r="BV19" s="26">
        <v>2.39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251.88</v>
      </c>
      <c r="CC19" s="25">
        <v>16.86</v>
      </c>
      <c r="CE19" s="23">
        <v>132.93</v>
      </c>
      <c r="CG19" s="23">
        <v>51.47</v>
      </c>
      <c r="CH19" s="23">
        <v>30.55</v>
      </c>
      <c r="CI19" s="23">
        <v>41.01</v>
      </c>
      <c r="CJ19" s="23">
        <v>1072.21</v>
      </c>
      <c r="CK19" s="23">
        <v>410.46</v>
      </c>
      <c r="CL19" s="23">
        <v>741.33</v>
      </c>
      <c r="CM19" s="23">
        <v>44.66</v>
      </c>
      <c r="CN19" s="23">
        <v>23.68</v>
      </c>
      <c r="CO19" s="23">
        <v>34.17</v>
      </c>
      <c r="CP19" s="23">
        <v>1.04</v>
      </c>
      <c r="CQ19" s="23">
        <v>1.04</v>
      </c>
      <c r="CR19" s="23">
        <v>10.220000000000001</v>
      </c>
    </row>
    <row r="20" spans="1:96" s="23" customFormat="1">
      <c r="A20" s="23" t="str">
        <f>"17/14"</f>
        <v>17/14</v>
      </c>
      <c r="B20" s="24" t="s">
        <v>101</v>
      </c>
      <c r="C20" s="25" t="str">
        <f>"200"</f>
        <v>200</v>
      </c>
      <c r="D20" s="25">
        <v>22.36</v>
      </c>
      <c r="E20" s="25">
        <v>0.04</v>
      </c>
      <c r="F20" s="25">
        <v>10.32</v>
      </c>
      <c r="G20" s="25">
        <v>0</v>
      </c>
      <c r="H20" s="25">
        <v>44.33</v>
      </c>
      <c r="I20" s="25">
        <v>350.7944</v>
      </c>
      <c r="J20" s="26">
        <v>2.36</v>
      </c>
      <c r="K20" s="26">
        <v>0.11</v>
      </c>
      <c r="L20" s="26">
        <v>0</v>
      </c>
      <c r="M20" s="26">
        <v>0</v>
      </c>
      <c r="N20" s="26">
        <v>44.33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0.56999999999999995</v>
      </c>
      <c r="U20" s="26">
        <v>194.3</v>
      </c>
      <c r="V20" s="26">
        <v>1.55</v>
      </c>
      <c r="W20" s="26">
        <v>3.04</v>
      </c>
      <c r="X20" s="26">
        <v>0.11</v>
      </c>
      <c r="Y20" s="26">
        <v>1.88</v>
      </c>
      <c r="Z20" s="26">
        <v>0.02</v>
      </c>
      <c r="AA20" s="26">
        <v>20</v>
      </c>
      <c r="AB20" s="26">
        <v>15</v>
      </c>
      <c r="AC20" s="26">
        <v>22.5</v>
      </c>
      <c r="AD20" s="26">
        <v>0.05</v>
      </c>
      <c r="AE20" s="26">
        <v>0</v>
      </c>
      <c r="AF20" s="26">
        <v>0.01</v>
      </c>
      <c r="AG20" s="26">
        <v>0.01</v>
      </c>
      <c r="AH20" s="26">
        <v>0.01</v>
      </c>
      <c r="AI20" s="26">
        <v>0</v>
      </c>
      <c r="AJ20" s="26">
        <v>0</v>
      </c>
      <c r="AK20" s="26">
        <v>2.1</v>
      </c>
      <c r="AL20" s="26">
        <v>2.0499999999999998</v>
      </c>
      <c r="AM20" s="26">
        <v>3.8</v>
      </c>
      <c r="AN20" s="26">
        <v>2.25</v>
      </c>
      <c r="AO20" s="26">
        <v>0.85</v>
      </c>
      <c r="AP20" s="26">
        <v>2.35</v>
      </c>
      <c r="AQ20" s="26">
        <v>2.15</v>
      </c>
      <c r="AR20" s="26">
        <v>2.1</v>
      </c>
      <c r="AS20" s="26">
        <v>1.8</v>
      </c>
      <c r="AT20" s="26">
        <v>1.3</v>
      </c>
      <c r="AU20" s="26">
        <v>2.85</v>
      </c>
      <c r="AV20" s="26">
        <v>1.75</v>
      </c>
      <c r="AW20" s="26">
        <v>1.2</v>
      </c>
      <c r="AX20" s="26">
        <v>7.1</v>
      </c>
      <c r="AY20" s="26">
        <v>0</v>
      </c>
      <c r="AZ20" s="26">
        <v>2.4</v>
      </c>
      <c r="BA20" s="26">
        <v>2.7</v>
      </c>
      <c r="BB20" s="26">
        <v>2.1</v>
      </c>
      <c r="BC20" s="26">
        <v>0.5</v>
      </c>
      <c r="BD20" s="26">
        <v>0.13</v>
      </c>
      <c r="BE20" s="26">
        <v>0.06</v>
      </c>
      <c r="BF20" s="26">
        <v>0.03</v>
      </c>
      <c r="BG20" s="26">
        <v>0.08</v>
      </c>
      <c r="BH20" s="26">
        <v>0.09</v>
      </c>
      <c r="BI20" s="26">
        <v>0.4</v>
      </c>
      <c r="BJ20" s="26">
        <v>0</v>
      </c>
      <c r="BK20" s="26">
        <v>1.1000000000000001</v>
      </c>
      <c r="BL20" s="26">
        <v>0</v>
      </c>
      <c r="BM20" s="26">
        <v>0.34</v>
      </c>
      <c r="BN20" s="26">
        <v>0</v>
      </c>
      <c r="BO20" s="26">
        <v>0</v>
      </c>
      <c r="BP20" s="26">
        <v>0</v>
      </c>
      <c r="BQ20" s="26">
        <v>0.08</v>
      </c>
      <c r="BR20" s="26">
        <v>0.12</v>
      </c>
      <c r="BS20" s="26">
        <v>0.9</v>
      </c>
      <c r="BT20" s="26">
        <v>0</v>
      </c>
      <c r="BU20" s="26">
        <v>0</v>
      </c>
      <c r="BV20" s="26">
        <v>0.05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1.25</v>
      </c>
      <c r="CC20" s="25">
        <v>84.39</v>
      </c>
      <c r="CE20" s="23">
        <v>22.5</v>
      </c>
      <c r="CG20" s="23">
        <v>18</v>
      </c>
      <c r="CH20" s="23">
        <v>9</v>
      </c>
      <c r="CI20" s="23">
        <v>13.5</v>
      </c>
      <c r="CJ20" s="23">
        <v>1.5</v>
      </c>
      <c r="CK20" s="23">
        <v>1.5</v>
      </c>
      <c r="CL20" s="23">
        <v>1.5</v>
      </c>
      <c r="CM20" s="23">
        <v>0</v>
      </c>
      <c r="CN20" s="23">
        <v>0</v>
      </c>
      <c r="CO20" s="23">
        <v>0</v>
      </c>
      <c r="CP20" s="23">
        <v>0</v>
      </c>
      <c r="CQ20" s="23">
        <v>0.5</v>
      </c>
      <c r="CR20" s="23">
        <v>51.15</v>
      </c>
    </row>
    <row r="21" spans="1:96" s="23" customFormat="1">
      <c r="A21" s="23" t="str">
        <f>"2"</f>
        <v>2</v>
      </c>
      <c r="B21" s="24" t="s">
        <v>94</v>
      </c>
      <c r="C21" s="25" t="str">
        <f>"29"</f>
        <v>29</v>
      </c>
      <c r="D21" s="25">
        <v>1.92</v>
      </c>
      <c r="E21" s="25">
        <v>0</v>
      </c>
      <c r="F21" s="25">
        <v>0.19</v>
      </c>
      <c r="G21" s="25">
        <v>0.19</v>
      </c>
      <c r="H21" s="25">
        <v>13.6</v>
      </c>
      <c r="I21" s="25">
        <v>64.93128999999999</v>
      </c>
      <c r="J21" s="26">
        <v>0</v>
      </c>
      <c r="K21" s="26">
        <v>0</v>
      </c>
      <c r="L21" s="26">
        <v>0</v>
      </c>
      <c r="M21" s="26">
        <v>0</v>
      </c>
      <c r="N21" s="26">
        <v>0.32</v>
      </c>
      <c r="O21" s="26">
        <v>13.22</v>
      </c>
      <c r="P21" s="26">
        <v>0.06</v>
      </c>
      <c r="Q21" s="26">
        <v>0</v>
      </c>
      <c r="R21" s="26">
        <v>0</v>
      </c>
      <c r="S21" s="26">
        <v>0</v>
      </c>
      <c r="T21" s="26">
        <v>0.52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92.59</v>
      </c>
      <c r="AL21" s="26">
        <v>96.38</v>
      </c>
      <c r="AM21" s="26">
        <v>147.6</v>
      </c>
      <c r="AN21" s="26">
        <v>48.95</v>
      </c>
      <c r="AO21" s="26">
        <v>29.01</v>
      </c>
      <c r="AP21" s="26">
        <v>58.03</v>
      </c>
      <c r="AQ21" s="26">
        <v>21.95</v>
      </c>
      <c r="AR21" s="26">
        <v>104.96</v>
      </c>
      <c r="AS21" s="26">
        <v>65.09</v>
      </c>
      <c r="AT21" s="26">
        <v>90.83</v>
      </c>
      <c r="AU21" s="26">
        <v>74.930000000000007</v>
      </c>
      <c r="AV21" s="26">
        <v>39.36</v>
      </c>
      <c r="AW21" s="26">
        <v>69.63</v>
      </c>
      <c r="AX21" s="26">
        <v>582.30999999999995</v>
      </c>
      <c r="AY21" s="26">
        <v>0</v>
      </c>
      <c r="AZ21" s="26">
        <v>189.73</v>
      </c>
      <c r="BA21" s="26">
        <v>82.5</v>
      </c>
      <c r="BB21" s="26">
        <v>54.75</v>
      </c>
      <c r="BC21" s="26">
        <v>43.4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11.34</v>
      </c>
      <c r="CC21" s="25">
        <v>2.09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1.74</v>
      </c>
    </row>
    <row r="22" spans="1:96" s="23" customFormat="1">
      <c r="A22" s="23" t="str">
        <f>"3"</f>
        <v>3</v>
      </c>
      <c r="B22" s="24" t="s">
        <v>102</v>
      </c>
      <c r="C22" s="25" t="str">
        <f>"40"</f>
        <v>40</v>
      </c>
      <c r="D22" s="25">
        <v>2.64</v>
      </c>
      <c r="E22" s="25">
        <v>0</v>
      </c>
      <c r="F22" s="25">
        <v>0.48</v>
      </c>
      <c r="G22" s="25">
        <v>0.48</v>
      </c>
      <c r="H22" s="25">
        <v>16.68</v>
      </c>
      <c r="I22" s="25">
        <v>77.352000000000004</v>
      </c>
      <c r="J22" s="26">
        <v>0.08</v>
      </c>
      <c r="K22" s="26">
        <v>0</v>
      </c>
      <c r="L22" s="26">
        <v>0</v>
      </c>
      <c r="M22" s="26">
        <v>0</v>
      </c>
      <c r="N22" s="26">
        <v>0.48</v>
      </c>
      <c r="O22" s="26">
        <v>12.88</v>
      </c>
      <c r="P22" s="26">
        <v>3.32</v>
      </c>
      <c r="Q22" s="26">
        <v>0</v>
      </c>
      <c r="R22" s="26">
        <v>0</v>
      </c>
      <c r="S22" s="26">
        <v>0.4</v>
      </c>
      <c r="T22" s="26">
        <v>1</v>
      </c>
      <c r="U22" s="26">
        <v>244</v>
      </c>
      <c r="V22" s="26">
        <v>98</v>
      </c>
      <c r="W22" s="26">
        <v>14</v>
      </c>
      <c r="X22" s="26">
        <v>18.8</v>
      </c>
      <c r="Y22" s="26">
        <v>63.2</v>
      </c>
      <c r="Z22" s="26">
        <v>1.56</v>
      </c>
      <c r="AA22" s="26">
        <v>0</v>
      </c>
      <c r="AB22" s="26">
        <v>2</v>
      </c>
      <c r="AC22" s="26">
        <v>0.4</v>
      </c>
      <c r="AD22" s="26">
        <v>0.56000000000000005</v>
      </c>
      <c r="AE22" s="26">
        <v>7.0000000000000007E-2</v>
      </c>
      <c r="AF22" s="26">
        <v>0.03</v>
      </c>
      <c r="AG22" s="26">
        <v>0.28000000000000003</v>
      </c>
      <c r="AH22" s="26">
        <v>0.8</v>
      </c>
      <c r="AI22" s="26">
        <v>0</v>
      </c>
      <c r="AJ22" s="26">
        <v>0</v>
      </c>
      <c r="AK22" s="26">
        <v>128.80000000000001</v>
      </c>
      <c r="AL22" s="26">
        <v>99.2</v>
      </c>
      <c r="AM22" s="26">
        <v>170.8</v>
      </c>
      <c r="AN22" s="26">
        <v>89.2</v>
      </c>
      <c r="AO22" s="26">
        <v>37.200000000000003</v>
      </c>
      <c r="AP22" s="26">
        <v>79.2</v>
      </c>
      <c r="AQ22" s="26">
        <v>32</v>
      </c>
      <c r="AR22" s="26">
        <v>148.4</v>
      </c>
      <c r="AS22" s="26">
        <v>118.8</v>
      </c>
      <c r="AT22" s="26">
        <v>116.4</v>
      </c>
      <c r="AU22" s="26">
        <v>185.6</v>
      </c>
      <c r="AV22" s="26">
        <v>49.6</v>
      </c>
      <c r="AW22" s="26">
        <v>124</v>
      </c>
      <c r="AX22" s="26">
        <v>611.6</v>
      </c>
      <c r="AY22" s="26">
        <v>0</v>
      </c>
      <c r="AZ22" s="26">
        <v>210.4</v>
      </c>
      <c r="BA22" s="26">
        <v>116.4</v>
      </c>
      <c r="BB22" s="26">
        <v>72</v>
      </c>
      <c r="BC22" s="26">
        <v>52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0.06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0.04</v>
      </c>
      <c r="BT22" s="26">
        <v>0</v>
      </c>
      <c r="BU22" s="26">
        <v>0</v>
      </c>
      <c r="BV22" s="26">
        <v>0.19</v>
      </c>
      <c r="BW22" s="26">
        <v>0.03</v>
      </c>
      <c r="BX22" s="26">
        <v>0</v>
      </c>
      <c r="BY22" s="26">
        <v>0</v>
      </c>
      <c r="BZ22" s="26">
        <v>0</v>
      </c>
      <c r="CA22" s="26">
        <v>0</v>
      </c>
      <c r="CB22" s="26">
        <v>18.8</v>
      </c>
      <c r="CC22" s="25">
        <v>2.96</v>
      </c>
      <c r="CE22" s="23">
        <v>0.33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2.4700000000000002</v>
      </c>
    </row>
    <row r="23" spans="1:96" s="19" customFormat="1">
      <c r="A23" s="19" t="str">
        <f>"37/10"</f>
        <v>37/10</v>
      </c>
      <c r="B23" s="20" t="s">
        <v>103</v>
      </c>
      <c r="C23" s="21" t="str">
        <f>"200"</f>
        <v>200</v>
      </c>
      <c r="D23" s="21">
        <v>0.5</v>
      </c>
      <c r="E23" s="21">
        <v>0</v>
      </c>
      <c r="F23" s="21">
        <v>0.21</v>
      </c>
      <c r="G23" s="21">
        <v>0.21</v>
      </c>
      <c r="H23" s="21">
        <v>20.16</v>
      </c>
      <c r="I23" s="21">
        <v>77.018329999999992</v>
      </c>
      <c r="J23" s="22">
        <v>0.03</v>
      </c>
      <c r="K23" s="22">
        <v>0</v>
      </c>
      <c r="L23" s="22">
        <v>0</v>
      </c>
      <c r="M23" s="22">
        <v>0</v>
      </c>
      <c r="N23" s="22">
        <v>15.97</v>
      </c>
      <c r="O23" s="22">
        <v>0.88</v>
      </c>
      <c r="P23" s="22">
        <v>3.31</v>
      </c>
      <c r="Q23" s="22">
        <v>0</v>
      </c>
      <c r="R23" s="22">
        <v>0</v>
      </c>
      <c r="S23" s="22">
        <v>0.75</v>
      </c>
      <c r="T23" s="22">
        <v>0.72</v>
      </c>
      <c r="U23" s="22">
        <v>1.73</v>
      </c>
      <c r="V23" s="22">
        <v>7.72</v>
      </c>
      <c r="W23" s="22">
        <v>9.02</v>
      </c>
      <c r="X23" s="22">
        <v>2.42</v>
      </c>
      <c r="Y23" s="22">
        <v>2.37</v>
      </c>
      <c r="Z23" s="22">
        <v>0.47</v>
      </c>
      <c r="AA23" s="22">
        <v>0</v>
      </c>
      <c r="AB23" s="22">
        <v>661.5</v>
      </c>
      <c r="AC23" s="22">
        <v>122.55</v>
      </c>
      <c r="AD23" s="22">
        <v>0.56999999999999995</v>
      </c>
      <c r="AE23" s="22">
        <v>0.01</v>
      </c>
      <c r="AF23" s="22">
        <v>0.04</v>
      </c>
      <c r="AG23" s="22">
        <v>0.15</v>
      </c>
      <c r="AH23" s="22">
        <v>0.21</v>
      </c>
      <c r="AI23" s="22">
        <v>60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232.11</v>
      </c>
      <c r="CC23" s="21">
        <v>8.58</v>
      </c>
      <c r="CE23" s="19">
        <v>110.25</v>
      </c>
      <c r="CG23" s="19">
        <v>5.32</v>
      </c>
      <c r="CH23" s="19">
        <v>5.32</v>
      </c>
      <c r="CI23" s="19">
        <v>5.32</v>
      </c>
      <c r="CJ23" s="19">
        <v>605.55999999999995</v>
      </c>
      <c r="CK23" s="19">
        <v>231.78</v>
      </c>
      <c r="CL23" s="19">
        <v>418.67</v>
      </c>
      <c r="CM23" s="19">
        <v>56.62</v>
      </c>
      <c r="CN23" s="19">
        <v>33.619999999999997</v>
      </c>
      <c r="CO23" s="19">
        <v>45.12</v>
      </c>
      <c r="CP23" s="19">
        <v>10</v>
      </c>
      <c r="CQ23" s="19">
        <v>0</v>
      </c>
      <c r="CR23" s="19">
        <v>5.2</v>
      </c>
    </row>
    <row r="24" spans="1:96" s="27" customFormat="1" ht="11.4">
      <c r="B24" s="28" t="s">
        <v>104</v>
      </c>
      <c r="C24" s="29"/>
      <c r="D24" s="29">
        <v>30.21</v>
      </c>
      <c r="E24" s="29">
        <v>0.04</v>
      </c>
      <c r="F24" s="29">
        <v>17.829999999999998</v>
      </c>
      <c r="G24" s="29">
        <v>7.35</v>
      </c>
      <c r="H24" s="29">
        <v>114.59</v>
      </c>
      <c r="I24" s="29">
        <v>712.58</v>
      </c>
      <c r="J24" s="30">
        <v>3.83</v>
      </c>
      <c r="K24" s="30">
        <v>4.66</v>
      </c>
      <c r="L24" s="30">
        <v>0</v>
      </c>
      <c r="M24" s="30">
        <v>0</v>
      </c>
      <c r="N24" s="30">
        <v>71.66</v>
      </c>
      <c r="O24" s="30">
        <v>32.369999999999997</v>
      </c>
      <c r="P24" s="30">
        <v>10.56</v>
      </c>
      <c r="Q24" s="30">
        <v>0</v>
      </c>
      <c r="R24" s="30">
        <v>0</v>
      </c>
      <c r="S24" s="30">
        <v>1.71</v>
      </c>
      <c r="T24" s="30">
        <v>6.16</v>
      </c>
      <c r="U24" s="30">
        <v>1077.6400000000001</v>
      </c>
      <c r="V24" s="30">
        <v>529.84</v>
      </c>
      <c r="W24" s="30">
        <v>72.209999999999994</v>
      </c>
      <c r="X24" s="30">
        <v>49.54</v>
      </c>
      <c r="Y24" s="30">
        <v>135.47999999999999</v>
      </c>
      <c r="Z24" s="30">
        <v>3.44</v>
      </c>
      <c r="AA24" s="30">
        <v>23.02</v>
      </c>
      <c r="AB24" s="30">
        <v>1502.96</v>
      </c>
      <c r="AC24" s="30">
        <v>320.45</v>
      </c>
      <c r="AD24" s="30">
        <v>4.51</v>
      </c>
      <c r="AE24" s="30">
        <v>0.15</v>
      </c>
      <c r="AF24" s="30">
        <v>0.14000000000000001</v>
      </c>
      <c r="AG24" s="30">
        <v>1.18</v>
      </c>
      <c r="AH24" s="30">
        <v>2.4700000000000002</v>
      </c>
      <c r="AI24" s="30">
        <v>77.05</v>
      </c>
      <c r="AJ24" s="30">
        <v>0</v>
      </c>
      <c r="AK24" s="30">
        <v>331.31</v>
      </c>
      <c r="AL24" s="30">
        <v>298.68</v>
      </c>
      <c r="AM24" s="30">
        <v>483.9</v>
      </c>
      <c r="AN24" s="30">
        <v>318.13</v>
      </c>
      <c r="AO24" s="30">
        <v>109.32</v>
      </c>
      <c r="AP24" s="30">
        <v>241.86</v>
      </c>
      <c r="AQ24" s="30">
        <v>85.27</v>
      </c>
      <c r="AR24" s="30">
        <v>348.74</v>
      </c>
      <c r="AS24" s="30">
        <v>301.25</v>
      </c>
      <c r="AT24" s="30">
        <v>396.81</v>
      </c>
      <c r="AU24" s="30">
        <v>611.67999999999995</v>
      </c>
      <c r="AV24" s="30">
        <v>145.77000000000001</v>
      </c>
      <c r="AW24" s="30">
        <v>297.07</v>
      </c>
      <c r="AX24" s="30">
        <v>1630.29</v>
      </c>
      <c r="AY24" s="30">
        <v>0</v>
      </c>
      <c r="AZ24" s="30">
        <v>498.77</v>
      </c>
      <c r="BA24" s="30">
        <v>307.45</v>
      </c>
      <c r="BB24" s="30">
        <v>211.19</v>
      </c>
      <c r="BC24" s="30">
        <v>126.37</v>
      </c>
      <c r="BD24" s="30">
        <v>0.13</v>
      </c>
      <c r="BE24" s="30">
        <v>0.06</v>
      </c>
      <c r="BF24" s="30">
        <v>0.03</v>
      </c>
      <c r="BG24" s="30">
        <v>0.08</v>
      </c>
      <c r="BH24" s="30">
        <v>0.09</v>
      </c>
      <c r="BI24" s="30">
        <v>0.4</v>
      </c>
      <c r="BJ24" s="30">
        <v>0</v>
      </c>
      <c r="BK24" s="30">
        <v>1.57</v>
      </c>
      <c r="BL24" s="30">
        <v>0</v>
      </c>
      <c r="BM24" s="30">
        <v>0.59</v>
      </c>
      <c r="BN24" s="30">
        <v>0.03</v>
      </c>
      <c r="BO24" s="30">
        <v>0.04</v>
      </c>
      <c r="BP24" s="30">
        <v>0</v>
      </c>
      <c r="BQ24" s="30">
        <v>0.08</v>
      </c>
      <c r="BR24" s="30">
        <v>0.12</v>
      </c>
      <c r="BS24" s="30">
        <v>2.37</v>
      </c>
      <c r="BT24" s="30">
        <v>0</v>
      </c>
      <c r="BU24" s="30">
        <v>0</v>
      </c>
      <c r="BV24" s="30">
        <v>4.01</v>
      </c>
      <c r="BW24" s="30">
        <v>0.04</v>
      </c>
      <c r="BX24" s="30">
        <v>0</v>
      </c>
      <c r="BY24" s="30">
        <v>0</v>
      </c>
      <c r="BZ24" s="30">
        <v>0</v>
      </c>
      <c r="CA24" s="30">
        <v>0</v>
      </c>
      <c r="CB24" s="30">
        <v>567.51</v>
      </c>
      <c r="CC24" s="29">
        <f>SUM($CC$17:$CC$23)</f>
        <v>129.22</v>
      </c>
      <c r="CD24" s="27">
        <f>$I$24/$I$49*100</f>
        <v>22.344235050641249</v>
      </c>
      <c r="CE24" s="27">
        <v>273.52</v>
      </c>
      <c r="CG24" s="27">
        <v>80.36</v>
      </c>
      <c r="CH24" s="27">
        <v>50.44</v>
      </c>
      <c r="CI24" s="27">
        <v>65.400000000000006</v>
      </c>
      <c r="CJ24" s="27">
        <v>3545.79</v>
      </c>
      <c r="CK24" s="27">
        <v>1341.17</v>
      </c>
      <c r="CL24" s="27">
        <v>2443.48</v>
      </c>
      <c r="CM24" s="27">
        <v>119.89</v>
      </c>
      <c r="CN24" s="27">
        <v>72.86</v>
      </c>
      <c r="CO24" s="27">
        <v>96.37</v>
      </c>
      <c r="CP24" s="27">
        <v>12.04</v>
      </c>
      <c r="CQ24" s="27">
        <v>1.54</v>
      </c>
    </row>
    <row r="25" spans="1:96">
      <c r="B25" s="18" t="s">
        <v>105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106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9.6</v>
      </c>
      <c r="CE26" s="23">
        <v>0</v>
      </c>
      <c r="CG26" s="23">
        <v>4</v>
      </c>
      <c r="CH26" s="23">
        <v>4</v>
      </c>
      <c r="CI26" s="23">
        <v>4</v>
      </c>
      <c r="CJ26" s="23">
        <v>400</v>
      </c>
      <c r="CK26" s="23">
        <v>182</v>
      </c>
      <c r="CL26" s="23">
        <v>291</v>
      </c>
      <c r="CM26" s="23">
        <v>0.6</v>
      </c>
      <c r="CN26" s="23">
        <v>0.6</v>
      </c>
      <c r="CO26" s="23">
        <v>0.6</v>
      </c>
      <c r="CP26" s="23">
        <v>0</v>
      </c>
      <c r="CQ26" s="23">
        <v>0</v>
      </c>
      <c r="CR26" s="23">
        <v>8</v>
      </c>
    </row>
    <row r="27" spans="1:96" s="19" customFormat="1">
      <c r="A27" s="19" t="str">
        <f>"17"</f>
        <v>17</v>
      </c>
      <c r="B27" s="20" t="s">
        <v>107</v>
      </c>
      <c r="C27" s="21" t="str">
        <f>"33"</f>
        <v>33</v>
      </c>
      <c r="D27" s="21">
        <v>1.49</v>
      </c>
      <c r="E27" s="21">
        <v>0</v>
      </c>
      <c r="F27" s="21">
        <v>6.6</v>
      </c>
      <c r="G27" s="21">
        <v>0</v>
      </c>
      <c r="H27" s="21">
        <v>18.48</v>
      </c>
      <c r="I27" s="21">
        <v>135.56400000000002</v>
      </c>
      <c r="J27" s="22">
        <v>0</v>
      </c>
      <c r="K27" s="22">
        <v>0</v>
      </c>
      <c r="L27" s="22">
        <v>0</v>
      </c>
      <c r="M27" s="22">
        <v>0</v>
      </c>
      <c r="N27" s="22">
        <v>18.48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7.0000000000000007E-2</v>
      </c>
      <c r="AE27" s="22">
        <v>0</v>
      </c>
      <c r="AF27" s="22">
        <v>0</v>
      </c>
      <c r="AG27" s="22">
        <v>0</v>
      </c>
      <c r="AH27" s="22">
        <v>0.23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12.12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10.1</v>
      </c>
    </row>
    <row r="28" spans="1:96" s="27" customFormat="1" ht="11.4">
      <c r="B28" s="28" t="s">
        <v>108</v>
      </c>
      <c r="C28" s="29"/>
      <c r="D28" s="29">
        <v>2.4900000000000002</v>
      </c>
      <c r="E28" s="29">
        <v>0</v>
      </c>
      <c r="F28" s="29">
        <v>6.8</v>
      </c>
      <c r="G28" s="29">
        <v>0</v>
      </c>
      <c r="H28" s="29">
        <v>39.08</v>
      </c>
      <c r="I28" s="29">
        <v>222.04</v>
      </c>
      <c r="J28" s="30">
        <v>0</v>
      </c>
      <c r="K28" s="30">
        <v>0</v>
      </c>
      <c r="L28" s="30">
        <v>0</v>
      </c>
      <c r="M28" s="30">
        <v>0</v>
      </c>
      <c r="N28" s="30">
        <v>38.28</v>
      </c>
      <c r="O28" s="30">
        <v>0.4</v>
      </c>
      <c r="P28" s="30">
        <v>0.4</v>
      </c>
      <c r="Q28" s="30">
        <v>0</v>
      </c>
      <c r="R28" s="30">
        <v>0</v>
      </c>
      <c r="S28" s="30">
        <v>1</v>
      </c>
      <c r="T28" s="30">
        <v>0.6</v>
      </c>
      <c r="U28" s="30">
        <v>12</v>
      </c>
      <c r="V28" s="30">
        <v>240</v>
      </c>
      <c r="W28" s="30">
        <v>14</v>
      </c>
      <c r="X28" s="30">
        <v>8</v>
      </c>
      <c r="Y28" s="30">
        <v>14</v>
      </c>
      <c r="Z28" s="30">
        <v>2.8</v>
      </c>
      <c r="AA28" s="30">
        <v>0</v>
      </c>
      <c r="AB28" s="30">
        <v>0</v>
      </c>
      <c r="AC28" s="30">
        <v>0</v>
      </c>
      <c r="AD28" s="30">
        <v>0.27</v>
      </c>
      <c r="AE28" s="30">
        <v>0.02</v>
      </c>
      <c r="AF28" s="30">
        <v>0.02</v>
      </c>
      <c r="AG28" s="30">
        <v>0.2</v>
      </c>
      <c r="AH28" s="30">
        <v>0.63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176.2</v>
      </c>
      <c r="CC28" s="29">
        <f>SUM($CC$25:$CC$27)</f>
        <v>21.72</v>
      </c>
      <c r="CD28" s="27">
        <f>$I$28/$I$49*100</f>
        <v>6.9624658994700699</v>
      </c>
      <c r="CE28" s="27">
        <v>0</v>
      </c>
      <c r="CG28" s="27">
        <v>4</v>
      </c>
      <c r="CH28" s="27">
        <v>4</v>
      </c>
      <c r="CI28" s="27">
        <v>4</v>
      </c>
      <c r="CJ28" s="27">
        <v>400</v>
      </c>
      <c r="CK28" s="27">
        <v>182</v>
      </c>
      <c r="CL28" s="27">
        <v>291</v>
      </c>
      <c r="CM28" s="27">
        <v>0.6</v>
      </c>
      <c r="CN28" s="27">
        <v>0.6</v>
      </c>
      <c r="CO28" s="27">
        <v>0.6</v>
      </c>
      <c r="CP28" s="27">
        <v>0</v>
      </c>
      <c r="CQ28" s="27">
        <v>0</v>
      </c>
    </row>
    <row r="29" spans="1:96" s="86" customFormat="1" ht="11.4">
      <c r="A29" s="86" t="s">
        <v>153</v>
      </c>
    </row>
    <row r="30" spans="1:96">
      <c r="B30" s="18" t="s">
        <v>109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"11/4"</f>
        <v>11/4</v>
      </c>
      <c r="B31" s="24" t="s">
        <v>92</v>
      </c>
      <c r="C31" s="25" t="str">
        <f>"250"</f>
        <v>250</v>
      </c>
      <c r="D31" s="25">
        <v>8.18</v>
      </c>
      <c r="E31" s="25">
        <v>2.95</v>
      </c>
      <c r="F31" s="25">
        <v>8.26</v>
      </c>
      <c r="G31" s="25">
        <v>1.65</v>
      </c>
      <c r="H31" s="25">
        <v>40.700000000000003</v>
      </c>
      <c r="I31" s="25">
        <v>267.82708250000002</v>
      </c>
      <c r="J31" s="26">
        <v>5.09</v>
      </c>
      <c r="K31" s="26">
        <v>0.14000000000000001</v>
      </c>
      <c r="L31" s="26">
        <v>0</v>
      </c>
      <c r="M31" s="26">
        <v>0</v>
      </c>
      <c r="N31" s="26">
        <v>9.67</v>
      </c>
      <c r="O31" s="26">
        <v>29.39</v>
      </c>
      <c r="P31" s="26">
        <v>1.64</v>
      </c>
      <c r="Q31" s="26">
        <v>0</v>
      </c>
      <c r="R31" s="26">
        <v>0</v>
      </c>
      <c r="S31" s="26">
        <v>0.1</v>
      </c>
      <c r="T31" s="26">
        <v>2.59</v>
      </c>
      <c r="U31" s="26">
        <v>539.86</v>
      </c>
      <c r="V31" s="26">
        <v>223.2</v>
      </c>
      <c r="W31" s="26">
        <v>122.98</v>
      </c>
      <c r="X31" s="26">
        <v>48.52</v>
      </c>
      <c r="Y31" s="26">
        <v>182.1</v>
      </c>
      <c r="Z31" s="26">
        <v>1.32</v>
      </c>
      <c r="AA31" s="26">
        <v>27</v>
      </c>
      <c r="AB31" s="26">
        <v>31</v>
      </c>
      <c r="AC31" s="26">
        <v>51.63</v>
      </c>
      <c r="AD31" s="26">
        <v>0.21</v>
      </c>
      <c r="AE31" s="26">
        <v>0.18</v>
      </c>
      <c r="AF31" s="26">
        <v>0.14000000000000001</v>
      </c>
      <c r="AG31" s="26">
        <v>0.73</v>
      </c>
      <c r="AH31" s="26">
        <v>3.11</v>
      </c>
      <c r="AI31" s="26">
        <v>0.52</v>
      </c>
      <c r="AJ31" s="26">
        <v>0</v>
      </c>
      <c r="AK31" s="26">
        <v>376.59</v>
      </c>
      <c r="AL31" s="26">
        <v>355.85</v>
      </c>
      <c r="AM31" s="26">
        <v>984.89</v>
      </c>
      <c r="AN31" s="26">
        <v>346.68</v>
      </c>
      <c r="AO31" s="26">
        <v>209.68</v>
      </c>
      <c r="AP31" s="26">
        <v>312.95999999999998</v>
      </c>
      <c r="AQ31" s="26">
        <v>127.55</v>
      </c>
      <c r="AR31" s="26">
        <v>412.31</v>
      </c>
      <c r="AS31" s="26">
        <v>507.37</v>
      </c>
      <c r="AT31" s="26">
        <v>201.28</v>
      </c>
      <c r="AU31" s="26">
        <v>308.85000000000002</v>
      </c>
      <c r="AV31" s="26">
        <v>124.26</v>
      </c>
      <c r="AW31" s="26">
        <v>142.41</v>
      </c>
      <c r="AX31" s="26">
        <v>1051.74</v>
      </c>
      <c r="AY31" s="26">
        <v>0</v>
      </c>
      <c r="AZ31" s="26">
        <v>383.52</v>
      </c>
      <c r="BA31" s="26">
        <v>332.17</v>
      </c>
      <c r="BB31" s="26">
        <v>368.13</v>
      </c>
      <c r="BC31" s="26">
        <v>109.63</v>
      </c>
      <c r="BD31" s="26">
        <v>0.15</v>
      </c>
      <c r="BE31" s="26">
        <v>7.0000000000000007E-2</v>
      </c>
      <c r="BF31" s="26">
        <v>0.04</v>
      </c>
      <c r="BG31" s="26">
        <v>0.08</v>
      </c>
      <c r="BH31" s="26">
        <v>0.09</v>
      </c>
      <c r="BI31" s="26">
        <v>0.44</v>
      </c>
      <c r="BJ31" s="26">
        <v>0</v>
      </c>
      <c r="BK31" s="26">
        <v>1.32</v>
      </c>
      <c r="BL31" s="26">
        <v>0</v>
      </c>
      <c r="BM31" s="26">
        <v>0.4</v>
      </c>
      <c r="BN31" s="26">
        <v>0.01</v>
      </c>
      <c r="BO31" s="26">
        <v>0</v>
      </c>
      <c r="BP31" s="26">
        <v>0</v>
      </c>
      <c r="BQ31" s="26">
        <v>0.08</v>
      </c>
      <c r="BR31" s="26">
        <v>0.13</v>
      </c>
      <c r="BS31" s="26">
        <v>1.22</v>
      </c>
      <c r="BT31" s="26">
        <v>0</v>
      </c>
      <c r="BU31" s="26">
        <v>0</v>
      </c>
      <c r="BV31" s="26">
        <v>0.97</v>
      </c>
      <c r="BW31" s="26">
        <v>0.02</v>
      </c>
      <c r="BX31" s="26">
        <v>0</v>
      </c>
      <c r="BY31" s="26">
        <v>0</v>
      </c>
      <c r="BZ31" s="26">
        <v>0</v>
      </c>
      <c r="CA31" s="26">
        <v>0</v>
      </c>
      <c r="CB31" s="26">
        <v>206.97</v>
      </c>
      <c r="CC31" s="25">
        <v>28.03</v>
      </c>
      <c r="CE31" s="23">
        <v>32.17</v>
      </c>
      <c r="CG31" s="23">
        <v>29.28</v>
      </c>
      <c r="CH31" s="23">
        <v>13.53</v>
      </c>
      <c r="CI31" s="23">
        <v>21.41</v>
      </c>
      <c r="CJ31" s="23">
        <v>1299.8399999999999</v>
      </c>
      <c r="CK31" s="23">
        <v>574.79</v>
      </c>
      <c r="CL31" s="23">
        <v>937.31</v>
      </c>
      <c r="CM31" s="23">
        <v>23.66</v>
      </c>
      <c r="CN31" s="23">
        <v>10.74</v>
      </c>
      <c r="CO31" s="23">
        <v>17.2</v>
      </c>
      <c r="CP31" s="23">
        <v>5</v>
      </c>
      <c r="CQ31" s="23">
        <v>1.25</v>
      </c>
      <c r="CR31" s="23">
        <v>16.989999999999998</v>
      </c>
    </row>
    <row r="32" spans="1:96" s="23" customFormat="1">
      <c r="A32" s="23" t="str">
        <f>"4/13"</f>
        <v>4/13</v>
      </c>
      <c r="B32" s="24" t="s">
        <v>93</v>
      </c>
      <c r="C32" s="25" t="str">
        <f>"10"</f>
        <v>10</v>
      </c>
      <c r="D32" s="25">
        <v>2.3199999999999998</v>
      </c>
      <c r="E32" s="25">
        <v>2.3199999999999998</v>
      </c>
      <c r="F32" s="25">
        <v>2.95</v>
      </c>
      <c r="G32" s="25">
        <v>0</v>
      </c>
      <c r="H32" s="25">
        <v>0</v>
      </c>
      <c r="I32" s="25">
        <v>36.43</v>
      </c>
      <c r="J32" s="26">
        <v>1.59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0.2</v>
      </c>
      <c r="T32" s="26">
        <v>0.43</v>
      </c>
      <c r="U32" s="26">
        <v>81</v>
      </c>
      <c r="V32" s="26">
        <v>8.8000000000000007</v>
      </c>
      <c r="W32" s="26">
        <v>88</v>
      </c>
      <c r="X32" s="26">
        <v>3.5</v>
      </c>
      <c r="Y32" s="26">
        <v>50</v>
      </c>
      <c r="Z32" s="26">
        <v>0.1</v>
      </c>
      <c r="AA32" s="26">
        <v>26</v>
      </c>
      <c r="AB32" s="26">
        <v>17</v>
      </c>
      <c r="AC32" s="26">
        <v>28.8</v>
      </c>
      <c r="AD32" s="26">
        <v>0.05</v>
      </c>
      <c r="AE32" s="26">
        <v>0</v>
      </c>
      <c r="AF32" s="26">
        <v>0.03</v>
      </c>
      <c r="AG32" s="26">
        <v>0.02</v>
      </c>
      <c r="AH32" s="26">
        <v>0.61</v>
      </c>
      <c r="AI32" s="26">
        <v>7.0000000000000007E-2</v>
      </c>
      <c r="AJ32" s="26">
        <v>0</v>
      </c>
      <c r="AK32" s="26">
        <v>169</v>
      </c>
      <c r="AL32" s="26">
        <v>97</v>
      </c>
      <c r="AM32" s="26">
        <v>193</v>
      </c>
      <c r="AN32" s="26">
        <v>153</v>
      </c>
      <c r="AO32" s="26">
        <v>54</v>
      </c>
      <c r="AP32" s="26">
        <v>92</v>
      </c>
      <c r="AQ32" s="26">
        <v>66</v>
      </c>
      <c r="AR32" s="26">
        <v>122</v>
      </c>
      <c r="AS32" s="26">
        <v>60</v>
      </c>
      <c r="AT32" s="26">
        <v>71</v>
      </c>
      <c r="AU32" s="26">
        <v>135</v>
      </c>
      <c r="AV32" s="26">
        <v>149</v>
      </c>
      <c r="AW32" s="26">
        <v>38</v>
      </c>
      <c r="AX32" s="26">
        <v>460</v>
      </c>
      <c r="AY32" s="26">
        <v>0</v>
      </c>
      <c r="AZ32" s="26">
        <v>232</v>
      </c>
      <c r="BA32" s="26">
        <v>120</v>
      </c>
      <c r="BB32" s="26">
        <v>135</v>
      </c>
      <c r="BC32" s="26">
        <v>21</v>
      </c>
      <c r="BD32" s="26">
        <v>0</v>
      </c>
      <c r="BE32" s="26">
        <v>0.01</v>
      </c>
      <c r="BF32" s="26">
        <v>0.04</v>
      </c>
      <c r="BG32" s="26">
        <v>0.13</v>
      </c>
      <c r="BH32" s="26">
        <v>0.12</v>
      </c>
      <c r="BI32" s="26">
        <v>0.24</v>
      </c>
      <c r="BJ32" s="26">
        <v>0.03</v>
      </c>
      <c r="BK32" s="26">
        <v>0.62</v>
      </c>
      <c r="BL32" s="26">
        <v>0.02</v>
      </c>
      <c r="BM32" s="26">
        <v>0.34</v>
      </c>
      <c r="BN32" s="26">
        <v>0.02</v>
      </c>
      <c r="BO32" s="26">
        <v>0</v>
      </c>
      <c r="BP32" s="26">
        <v>0</v>
      </c>
      <c r="BQ32" s="26">
        <v>0.04</v>
      </c>
      <c r="BR32" s="26">
        <v>0.05</v>
      </c>
      <c r="BS32" s="26">
        <v>0.68</v>
      </c>
      <c r="BT32" s="26">
        <v>0</v>
      </c>
      <c r="BU32" s="26">
        <v>0</v>
      </c>
      <c r="BV32" s="26">
        <v>7.0000000000000007E-2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4.0999999999999996</v>
      </c>
      <c r="CC32" s="25">
        <v>12.08</v>
      </c>
      <c r="CE32" s="23">
        <v>28.83</v>
      </c>
      <c r="CG32" s="23">
        <v>0</v>
      </c>
      <c r="CH32" s="23">
        <v>0</v>
      </c>
      <c r="CI32" s="23">
        <v>0</v>
      </c>
      <c r="CJ32" s="23">
        <v>500</v>
      </c>
      <c r="CK32" s="23">
        <v>370</v>
      </c>
      <c r="CL32" s="23">
        <v>435</v>
      </c>
      <c r="CM32" s="23">
        <v>1.53</v>
      </c>
      <c r="CN32" s="23">
        <v>0.97</v>
      </c>
      <c r="CO32" s="23">
        <v>1.25</v>
      </c>
      <c r="CP32" s="23">
        <v>0</v>
      </c>
      <c r="CQ32" s="23">
        <v>0</v>
      </c>
      <c r="CR32" s="23">
        <v>7.32</v>
      </c>
    </row>
    <row r="33" spans="1:96" s="23" customFormat="1">
      <c r="A33" s="23" t="str">
        <f>"2"</f>
        <v>2</v>
      </c>
      <c r="B33" s="24" t="s">
        <v>94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3.6</v>
      </c>
      <c r="CE33" s="23">
        <v>0</v>
      </c>
      <c r="CG33" s="23">
        <v>0</v>
      </c>
      <c r="CH33" s="23">
        <v>0</v>
      </c>
      <c r="CI33" s="23">
        <v>0</v>
      </c>
      <c r="CJ33" s="23">
        <v>1002.69</v>
      </c>
      <c r="CK33" s="23">
        <v>386.3</v>
      </c>
      <c r="CL33" s="23">
        <v>694.5</v>
      </c>
      <c r="CM33" s="23">
        <v>8.02</v>
      </c>
      <c r="CN33" s="23">
        <v>8.02</v>
      </c>
      <c r="CO33" s="23">
        <v>8.02</v>
      </c>
      <c r="CP33" s="23">
        <v>0</v>
      </c>
      <c r="CQ33" s="23">
        <v>0</v>
      </c>
      <c r="CR33" s="23">
        <v>3</v>
      </c>
    </row>
    <row r="34" spans="1:96" s="23" customFormat="1">
      <c r="A34" s="23" t="str">
        <f>"29/10"</f>
        <v>29/10</v>
      </c>
      <c r="B34" s="24" t="s">
        <v>95</v>
      </c>
      <c r="C34" s="25" t="str">
        <f>"200"</f>
        <v>200</v>
      </c>
      <c r="D34" s="25">
        <v>0.21</v>
      </c>
      <c r="E34" s="25">
        <v>0</v>
      </c>
      <c r="F34" s="25">
        <v>0.05</v>
      </c>
      <c r="G34" s="25">
        <v>0.05</v>
      </c>
      <c r="H34" s="25">
        <v>7.25</v>
      </c>
      <c r="I34" s="25">
        <v>29.478207999999995</v>
      </c>
      <c r="J34" s="26">
        <v>0</v>
      </c>
      <c r="K34" s="26">
        <v>0</v>
      </c>
      <c r="L34" s="26">
        <v>0</v>
      </c>
      <c r="M34" s="26">
        <v>0</v>
      </c>
      <c r="N34" s="26">
        <v>7.05</v>
      </c>
      <c r="O34" s="26">
        <v>0</v>
      </c>
      <c r="P34" s="26">
        <v>0.2</v>
      </c>
      <c r="Q34" s="26">
        <v>0</v>
      </c>
      <c r="R34" s="26">
        <v>0</v>
      </c>
      <c r="S34" s="26">
        <v>0.34</v>
      </c>
      <c r="T34" s="26">
        <v>0.08</v>
      </c>
      <c r="U34" s="26">
        <v>0.72</v>
      </c>
      <c r="V34" s="26">
        <v>9.89</v>
      </c>
      <c r="W34" s="26">
        <v>2.5299999999999998</v>
      </c>
      <c r="X34" s="26">
        <v>0.68</v>
      </c>
      <c r="Y34" s="26">
        <v>1.23</v>
      </c>
      <c r="Z34" s="26">
        <v>0.06</v>
      </c>
      <c r="AA34" s="26">
        <v>0</v>
      </c>
      <c r="AB34" s="26">
        <v>0.54</v>
      </c>
      <c r="AC34" s="26">
        <v>0.12</v>
      </c>
      <c r="AD34" s="26">
        <v>0.01</v>
      </c>
      <c r="AE34" s="26">
        <v>0</v>
      </c>
      <c r="AF34" s="26">
        <v>0</v>
      </c>
      <c r="AG34" s="26">
        <v>0.01</v>
      </c>
      <c r="AH34" s="26">
        <v>0.01</v>
      </c>
      <c r="AI34" s="26">
        <v>0.96</v>
      </c>
      <c r="AJ34" s="26">
        <v>0</v>
      </c>
      <c r="AK34" s="26">
        <v>0.82</v>
      </c>
      <c r="AL34" s="26">
        <v>0.94</v>
      </c>
      <c r="AM34" s="26">
        <v>0.76</v>
      </c>
      <c r="AN34" s="26">
        <v>1.41</v>
      </c>
      <c r="AO34" s="26">
        <v>0.35</v>
      </c>
      <c r="AP34" s="26">
        <v>1.47</v>
      </c>
      <c r="AQ34" s="26">
        <v>0</v>
      </c>
      <c r="AR34" s="26">
        <v>1.88</v>
      </c>
      <c r="AS34" s="26">
        <v>0</v>
      </c>
      <c r="AT34" s="26">
        <v>0</v>
      </c>
      <c r="AU34" s="26">
        <v>0</v>
      </c>
      <c r="AV34" s="26">
        <v>1.06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200.46</v>
      </c>
      <c r="CC34" s="25">
        <v>3.9</v>
      </c>
      <c r="CE34" s="23">
        <v>0.09</v>
      </c>
      <c r="CG34" s="23">
        <v>0.24</v>
      </c>
      <c r="CH34" s="23">
        <v>0.06</v>
      </c>
      <c r="CI34" s="23">
        <v>0.15</v>
      </c>
      <c r="CJ34" s="23">
        <v>12</v>
      </c>
      <c r="CK34" s="23">
        <v>4.92</v>
      </c>
      <c r="CL34" s="23">
        <v>8.4600000000000009</v>
      </c>
      <c r="CM34" s="23">
        <v>0</v>
      </c>
      <c r="CN34" s="23">
        <v>0</v>
      </c>
      <c r="CO34" s="23">
        <v>0</v>
      </c>
      <c r="CP34" s="23">
        <v>7</v>
      </c>
      <c r="CQ34" s="23">
        <v>0</v>
      </c>
      <c r="CR34" s="23">
        <v>2.36</v>
      </c>
    </row>
    <row r="35" spans="1:96" s="19" customFormat="1">
      <c r="A35" s="19" t="str">
        <f>"11/3"</f>
        <v>11/3</v>
      </c>
      <c r="B35" s="20" t="s">
        <v>96</v>
      </c>
      <c r="C35" s="21" t="str">
        <f>"40"</f>
        <v>40</v>
      </c>
      <c r="D35" s="21">
        <v>5.6</v>
      </c>
      <c r="E35" s="21">
        <v>0</v>
      </c>
      <c r="F35" s="21">
        <v>5.4</v>
      </c>
      <c r="G35" s="21">
        <v>0</v>
      </c>
      <c r="H35" s="21">
        <v>36.68</v>
      </c>
      <c r="I35" s="21">
        <v>215.42400000000001</v>
      </c>
      <c r="J35" s="22">
        <v>0.84</v>
      </c>
      <c r="K35" s="22">
        <v>0</v>
      </c>
      <c r="L35" s="22">
        <v>0</v>
      </c>
      <c r="M35" s="22">
        <v>0</v>
      </c>
      <c r="N35" s="22">
        <v>15.44</v>
      </c>
      <c r="O35" s="22">
        <v>20.32</v>
      </c>
      <c r="P35" s="22">
        <v>0.92</v>
      </c>
      <c r="Q35" s="22">
        <v>0</v>
      </c>
      <c r="R35" s="22">
        <v>0</v>
      </c>
      <c r="S35" s="22">
        <v>0.2</v>
      </c>
      <c r="T35" s="22">
        <v>0.4</v>
      </c>
      <c r="U35" s="22">
        <v>132</v>
      </c>
      <c r="V35" s="22">
        <v>44</v>
      </c>
      <c r="W35" s="22">
        <v>11.6</v>
      </c>
      <c r="X35" s="22">
        <v>8</v>
      </c>
      <c r="Y35" s="22">
        <v>36</v>
      </c>
      <c r="Z35" s="22">
        <v>0.84</v>
      </c>
      <c r="AA35" s="22">
        <v>4</v>
      </c>
      <c r="AB35" s="22">
        <v>3.2</v>
      </c>
      <c r="AC35" s="22">
        <v>4.4000000000000004</v>
      </c>
      <c r="AD35" s="22">
        <v>1.4</v>
      </c>
      <c r="AE35" s="22">
        <v>0.03</v>
      </c>
      <c r="AF35" s="22">
        <v>0.02</v>
      </c>
      <c r="AG35" s="22">
        <v>0.28000000000000003</v>
      </c>
      <c r="AH35" s="22">
        <v>0.76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1.8</v>
      </c>
      <c r="CC35" s="21">
        <v>7.06</v>
      </c>
      <c r="CE35" s="19">
        <v>4.53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5.88</v>
      </c>
    </row>
    <row r="36" spans="1:96" s="27" customFormat="1" ht="11.4">
      <c r="B36" s="28" t="s">
        <v>110</v>
      </c>
      <c r="C36" s="29"/>
      <c r="D36" s="29">
        <v>19.61</v>
      </c>
      <c r="E36" s="29">
        <v>5.27</v>
      </c>
      <c r="F36" s="29">
        <v>16.98</v>
      </c>
      <c r="G36" s="29">
        <v>2.02</v>
      </c>
      <c r="H36" s="29">
        <v>108.08</v>
      </c>
      <c r="I36" s="29">
        <v>661.11</v>
      </c>
      <c r="J36" s="30">
        <v>7.52</v>
      </c>
      <c r="K36" s="30">
        <v>0.14000000000000001</v>
      </c>
      <c r="L36" s="30">
        <v>0</v>
      </c>
      <c r="M36" s="30">
        <v>0</v>
      </c>
      <c r="N36" s="30">
        <v>32.71</v>
      </c>
      <c r="O36" s="30">
        <v>72.510000000000005</v>
      </c>
      <c r="P36" s="30">
        <v>2.86</v>
      </c>
      <c r="Q36" s="30">
        <v>0</v>
      </c>
      <c r="R36" s="30">
        <v>0</v>
      </c>
      <c r="S36" s="30">
        <v>0.84</v>
      </c>
      <c r="T36" s="30">
        <v>4.4000000000000004</v>
      </c>
      <c r="U36" s="30">
        <v>753.59</v>
      </c>
      <c r="V36" s="30">
        <v>285.89</v>
      </c>
      <c r="W36" s="30">
        <v>225.11</v>
      </c>
      <c r="X36" s="30">
        <v>60.71</v>
      </c>
      <c r="Y36" s="30">
        <v>269.33</v>
      </c>
      <c r="Z36" s="30">
        <v>2.31</v>
      </c>
      <c r="AA36" s="30">
        <v>57</v>
      </c>
      <c r="AB36" s="30">
        <v>51.74</v>
      </c>
      <c r="AC36" s="30">
        <v>84.95</v>
      </c>
      <c r="AD36" s="30">
        <v>1.67</v>
      </c>
      <c r="AE36" s="30">
        <v>0.22</v>
      </c>
      <c r="AF36" s="30">
        <v>0.19</v>
      </c>
      <c r="AG36" s="30">
        <v>1.03</v>
      </c>
      <c r="AH36" s="30">
        <v>4.49</v>
      </c>
      <c r="AI36" s="30">
        <v>1.55</v>
      </c>
      <c r="AJ36" s="30">
        <v>0</v>
      </c>
      <c r="AK36" s="30">
        <v>706.06</v>
      </c>
      <c r="AL36" s="30">
        <v>619.96</v>
      </c>
      <c r="AM36" s="30">
        <v>1433.12</v>
      </c>
      <c r="AN36" s="30">
        <v>585.48</v>
      </c>
      <c r="AO36" s="30">
        <v>314.06</v>
      </c>
      <c r="AP36" s="30">
        <v>506.48</v>
      </c>
      <c r="AQ36" s="30">
        <v>231.39</v>
      </c>
      <c r="AR36" s="30">
        <v>717.15</v>
      </c>
      <c r="AS36" s="30">
        <v>679.6</v>
      </c>
      <c r="AT36" s="30">
        <v>428.88</v>
      </c>
      <c r="AU36" s="30">
        <v>573.04</v>
      </c>
      <c r="AV36" s="30">
        <v>342.17</v>
      </c>
      <c r="AW36" s="30">
        <v>300.47000000000003</v>
      </c>
      <c r="AX36" s="30">
        <v>2515.7199999999998</v>
      </c>
      <c r="AY36" s="30">
        <v>0</v>
      </c>
      <c r="AZ36" s="30">
        <v>942.64</v>
      </c>
      <c r="BA36" s="30">
        <v>594.41999999999996</v>
      </c>
      <c r="BB36" s="30">
        <v>597.52</v>
      </c>
      <c r="BC36" s="30">
        <v>205.45</v>
      </c>
      <c r="BD36" s="30">
        <v>0.15</v>
      </c>
      <c r="BE36" s="30">
        <v>0.08</v>
      </c>
      <c r="BF36" s="30">
        <v>0.08</v>
      </c>
      <c r="BG36" s="30">
        <v>0.21</v>
      </c>
      <c r="BH36" s="30">
        <v>0.21</v>
      </c>
      <c r="BI36" s="30">
        <v>0.68</v>
      </c>
      <c r="BJ36" s="30">
        <v>0.03</v>
      </c>
      <c r="BK36" s="30">
        <v>1.98</v>
      </c>
      <c r="BL36" s="30">
        <v>0.02</v>
      </c>
      <c r="BM36" s="30">
        <v>0.74</v>
      </c>
      <c r="BN36" s="30">
        <v>0.03</v>
      </c>
      <c r="BO36" s="30">
        <v>0</v>
      </c>
      <c r="BP36" s="30">
        <v>0</v>
      </c>
      <c r="BQ36" s="30">
        <v>0.12</v>
      </c>
      <c r="BR36" s="30">
        <v>0.18</v>
      </c>
      <c r="BS36" s="30">
        <v>1.93</v>
      </c>
      <c r="BT36" s="30">
        <v>0</v>
      </c>
      <c r="BU36" s="30">
        <v>0</v>
      </c>
      <c r="BV36" s="30">
        <v>1.18</v>
      </c>
      <c r="BW36" s="30">
        <v>0.02</v>
      </c>
      <c r="BX36" s="30">
        <v>0</v>
      </c>
      <c r="BY36" s="30">
        <v>0</v>
      </c>
      <c r="BZ36" s="30">
        <v>0</v>
      </c>
      <c r="CA36" s="30">
        <v>0</v>
      </c>
      <c r="CB36" s="30">
        <v>432.88</v>
      </c>
      <c r="CC36" s="29">
        <f>SUM($CC$30:$CC$35)</f>
        <v>54.67</v>
      </c>
      <c r="CD36" s="27">
        <f>$I$36/$I$49*100</f>
        <v>20.730300084663387</v>
      </c>
      <c r="CE36" s="27">
        <v>65.62</v>
      </c>
      <c r="CG36" s="27">
        <v>29.52</v>
      </c>
      <c r="CH36" s="27">
        <v>13.59</v>
      </c>
      <c r="CI36" s="27">
        <v>21.56</v>
      </c>
      <c r="CJ36" s="27">
        <v>2814.53</v>
      </c>
      <c r="CK36" s="27">
        <v>1336.01</v>
      </c>
      <c r="CL36" s="27">
        <v>2075.27</v>
      </c>
      <c r="CM36" s="27">
        <v>33.21</v>
      </c>
      <c r="CN36" s="27">
        <v>19.73</v>
      </c>
      <c r="CO36" s="27">
        <v>26.47</v>
      </c>
      <c r="CP36" s="27">
        <v>12</v>
      </c>
      <c r="CQ36" s="27">
        <v>1.25</v>
      </c>
    </row>
    <row r="37" spans="1:96">
      <c r="B37" s="18" t="s">
        <v>111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"45/1"</f>
        <v>45/1</v>
      </c>
      <c r="B38" s="24" t="s">
        <v>99</v>
      </c>
      <c r="C38" s="25" t="str">
        <f>"100"</f>
        <v>100</v>
      </c>
      <c r="D38" s="25">
        <v>1.75</v>
      </c>
      <c r="E38" s="25">
        <v>0</v>
      </c>
      <c r="F38" s="25">
        <v>3.76</v>
      </c>
      <c r="G38" s="25">
        <v>3.76</v>
      </c>
      <c r="H38" s="25">
        <v>10.02</v>
      </c>
      <c r="I38" s="25">
        <v>75.533650000000009</v>
      </c>
      <c r="J38" s="26">
        <v>0.63</v>
      </c>
      <c r="K38" s="26">
        <v>3.25</v>
      </c>
      <c r="L38" s="26">
        <v>0</v>
      </c>
      <c r="M38" s="26">
        <v>0</v>
      </c>
      <c r="N38" s="26">
        <v>6.14</v>
      </c>
      <c r="O38" s="26">
        <v>0.88</v>
      </c>
      <c r="P38" s="26">
        <v>3.01</v>
      </c>
      <c r="Q38" s="26">
        <v>0</v>
      </c>
      <c r="R38" s="26">
        <v>0</v>
      </c>
      <c r="S38" s="26">
        <v>0.6</v>
      </c>
      <c r="T38" s="26">
        <v>2.0099999999999998</v>
      </c>
      <c r="U38" s="26">
        <v>341.35</v>
      </c>
      <c r="V38" s="26">
        <v>132.91999999999999</v>
      </c>
      <c r="W38" s="26">
        <v>23.55</v>
      </c>
      <c r="X38" s="26">
        <v>11.18</v>
      </c>
      <c r="Y38" s="26">
        <v>31.16</v>
      </c>
      <c r="Z38" s="26">
        <v>0.53</v>
      </c>
      <c r="AA38" s="26">
        <v>0</v>
      </c>
      <c r="AB38" s="26">
        <v>75</v>
      </c>
      <c r="AC38" s="26">
        <v>12.5</v>
      </c>
      <c r="AD38" s="26">
        <v>2.35</v>
      </c>
      <c r="AE38" s="26">
        <v>0.04</v>
      </c>
      <c r="AF38" s="26">
        <v>0.02</v>
      </c>
      <c r="AG38" s="26">
        <v>0.36</v>
      </c>
      <c r="AH38" s="26">
        <v>0.75</v>
      </c>
      <c r="AI38" s="26">
        <v>19.329999999999998</v>
      </c>
      <c r="AJ38" s="26">
        <v>0</v>
      </c>
      <c r="AK38" s="26">
        <v>34.81</v>
      </c>
      <c r="AL38" s="26">
        <v>30.46</v>
      </c>
      <c r="AM38" s="26">
        <v>50.04</v>
      </c>
      <c r="AN38" s="26">
        <v>50.04</v>
      </c>
      <c r="AO38" s="26">
        <v>6.53</v>
      </c>
      <c r="AP38" s="26">
        <v>32.630000000000003</v>
      </c>
      <c r="AQ38" s="26">
        <v>7.83</v>
      </c>
      <c r="AR38" s="26">
        <v>28.28</v>
      </c>
      <c r="AS38" s="26">
        <v>30.46</v>
      </c>
      <c r="AT38" s="26">
        <v>74.64</v>
      </c>
      <c r="AU38" s="26">
        <v>102.24</v>
      </c>
      <c r="AV38" s="26">
        <v>13.97</v>
      </c>
      <c r="AW38" s="26">
        <v>34.81</v>
      </c>
      <c r="AX38" s="26">
        <v>76.17</v>
      </c>
      <c r="AY38" s="26">
        <v>0</v>
      </c>
      <c r="AZ38" s="26">
        <v>33.29</v>
      </c>
      <c r="BA38" s="26">
        <v>35.46</v>
      </c>
      <c r="BB38" s="26">
        <v>21.76</v>
      </c>
      <c r="BC38" s="26">
        <v>6.31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0.23</v>
      </c>
      <c r="BL38" s="26">
        <v>0</v>
      </c>
      <c r="BM38" s="26">
        <v>0.15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0.87</v>
      </c>
      <c r="BT38" s="26">
        <v>0</v>
      </c>
      <c r="BU38" s="26">
        <v>0</v>
      </c>
      <c r="BV38" s="26">
        <v>2.17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86.88</v>
      </c>
      <c r="CC38" s="25">
        <v>23.89</v>
      </c>
      <c r="CE38" s="23">
        <v>12.5</v>
      </c>
      <c r="CG38" s="23">
        <v>0.51</v>
      </c>
      <c r="CH38" s="23">
        <v>0.51</v>
      </c>
      <c r="CI38" s="23">
        <v>0.51</v>
      </c>
      <c r="CJ38" s="23">
        <v>144.5</v>
      </c>
      <c r="CK38" s="23">
        <v>34</v>
      </c>
      <c r="CL38" s="23">
        <v>89.25</v>
      </c>
      <c r="CM38" s="23">
        <v>2.91</v>
      </c>
      <c r="CN38" s="23">
        <v>1.48</v>
      </c>
      <c r="CO38" s="23">
        <v>2.19</v>
      </c>
      <c r="CP38" s="23">
        <v>1.67</v>
      </c>
      <c r="CQ38" s="23">
        <v>0</v>
      </c>
      <c r="CR38" s="23">
        <v>14.48</v>
      </c>
    </row>
    <row r="39" spans="1:96" s="23" customFormat="1">
      <c r="A39" s="23" t="str">
        <f>"4/2"</f>
        <v>4/2</v>
      </c>
      <c r="B39" s="24" t="s">
        <v>100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21.08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12.77</v>
      </c>
    </row>
    <row r="40" spans="1:96" s="23" customFormat="1">
      <c r="A40" s="23" t="str">
        <f>"17/14"</f>
        <v>17/14</v>
      </c>
      <c r="B40" s="24" t="s">
        <v>101</v>
      </c>
      <c r="C40" s="25" t="str">
        <f>"230"</f>
        <v>230</v>
      </c>
      <c r="D40" s="25">
        <v>25.71</v>
      </c>
      <c r="E40" s="25">
        <v>0.05</v>
      </c>
      <c r="F40" s="25">
        <v>11.87</v>
      </c>
      <c r="G40" s="25">
        <v>0</v>
      </c>
      <c r="H40" s="25">
        <v>50.98</v>
      </c>
      <c r="I40" s="25">
        <v>403.41356000000002</v>
      </c>
      <c r="J40" s="26">
        <v>2.71</v>
      </c>
      <c r="K40" s="26">
        <v>0.13</v>
      </c>
      <c r="L40" s="26">
        <v>0</v>
      </c>
      <c r="M40" s="26">
        <v>0</v>
      </c>
      <c r="N40" s="26">
        <v>50.98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0.65</v>
      </c>
      <c r="U40" s="26">
        <v>223.45</v>
      </c>
      <c r="V40" s="26">
        <v>1.78</v>
      </c>
      <c r="W40" s="26">
        <v>3.5</v>
      </c>
      <c r="X40" s="26">
        <v>0.13</v>
      </c>
      <c r="Y40" s="26">
        <v>2.16</v>
      </c>
      <c r="Z40" s="26">
        <v>0.03</v>
      </c>
      <c r="AA40" s="26">
        <v>23</v>
      </c>
      <c r="AB40" s="26">
        <v>17.25</v>
      </c>
      <c r="AC40" s="26">
        <v>25.88</v>
      </c>
      <c r="AD40" s="26">
        <v>0.06</v>
      </c>
      <c r="AE40" s="26">
        <v>0</v>
      </c>
      <c r="AF40" s="26">
        <v>0.01</v>
      </c>
      <c r="AG40" s="26">
        <v>0.01</v>
      </c>
      <c r="AH40" s="26">
        <v>0.01</v>
      </c>
      <c r="AI40" s="26">
        <v>0</v>
      </c>
      <c r="AJ40" s="26">
        <v>0</v>
      </c>
      <c r="AK40" s="26">
        <v>2.42</v>
      </c>
      <c r="AL40" s="26">
        <v>2.36</v>
      </c>
      <c r="AM40" s="26">
        <v>4.37</v>
      </c>
      <c r="AN40" s="26">
        <v>2.59</v>
      </c>
      <c r="AO40" s="26">
        <v>0.98</v>
      </c>
      <c r="AP40" s="26">
        <v>2.7</v>
      </c>
      <c r="AQ40" s="26">
        <v>2.4700000000000002</v>
      </c>
      <c r="AR40" s="26">
        <v>2.42</v>
      </c>
      <c r="AS40" s="26">
        <v>2.0699999999999998</v>
      </c>
      <c r="AT40" s="26">
        <v>1.5</v>
      </c>
      <c r="AU40" s="26">
        <v>3.28</v>
      </c>
      <c r="AV40" s="26">
        <v>2.0099999999999998</v>
      </c>
      <c r="AW40" s="26">
        <v>1.38</v>
      </c>
      <c r="AX40" s="26">
        <v>8.17</v>
      </c>
      <c r="AY40" s="26">
        <v>0</v>
      </c>
      <c r="AZ40" s="26">
        <v>2.76</v>
      </c>
      <c r="BA40" s="26">
        <v>3.11</v>
      </c>
      <c r="BB40" s="26">
        <v>2.42</v>
      </c>
      <c r="BC40" s="26">
        <v>0.57999999999999996</v>
      </c>
      <c r="BD40" s="26">
        <v>0.15</v>
      </c>
      <c r="BE40" s="26">
        <v>7.0000000000000007E-2</v>
      </c>
      <c r="BF40" s="26">
        <v>0.04</v>
      </c>
      <c r="BG40" s="26">
        <v>0.09</v>
      </c>
      <c r="BH40" s="26">
        <v>0.1</v>
      </c>
      <c r="BI40" s="26">
        <v>0.46</v>
      </c>
      <c r="BJ40" s="26">
        <v>0</v>
      </c>
      <c r="BK40" s="26">
        <v>1.27</v>
      </c>
      <c r="BL40" s="26">
        <v>0</v>
      </c>
      <c r="BM40" s="26">
        <v>0.39</v>
      </c>
      <c r="BN40" s="26">
        <v>0</v>
      </c>
      <c r="BO40" s="26">
        <v>0</v>
      </c>
      <c r="BP40" s="26">
        <v>0</v>
      </c>
      <c r="BQ40" s="26">
        <v>0.09</v>
      </c>
      <c r="BR40" s="26">
        <v>0.13</v>
      </c>
      <c r="BS40" s="26">
        <v>1.04</v>
      </c>
      <c r="BT40" s="26">
        <v>0</v>
      </c>
      <c r="BU40" s="26">
        <v>0</v>
      </c>
      <c r="BV40" s="26">
        <v>0.05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1.44</v>
      </c>
      <c r="CC40" s="25">
        <v>97.05</v>
      </c>
      <c r="CE40" s="23">
        <v>25.88</v>
      </c>
      <c r="CG40" s="23">
        <v>18</v>
      </c>
      <c r="CH40" s="23">
        <v>9</v>
      </c>
      <c r="CI40" s="23">
        <v>13.5</v>
      </c>
      <c r="CJ40" s="23">
        <v>1.5</v>
      </c>
      <c r="CK40" s="23">
        <v>1.5</v>
      </c>
      <c r="CL40" s="23">
        <v>1.5</v>
      </c>
      <c r="CM40" s="23">
        <v>0</v>
      </c>
      <c r="CN40" s="23">
        <v>0</v>
      </c>
      <c r="CO40" s="23">
        <v>0</v>
      </c>
      <c r="CP40" s="23">
        <v>0</v>
      </c>
      <c r="CQ40" s="23">
        <v>0.57999999999999996</v>
      </c>
      <c r="CR40" s="23">
        <v>58.82</v>
      </c>
    </row>
    <row r="41" spans="1:96" s="23" customFormat="1">
      <c r="A41" s="23" t="str">
        <f>"2"</f>
        <v>2</v>
      </c>
      <c r="B41" s="24" t="s">
        <v>94</v>
      </c>
      <c r="C41" s="25" t="str">
        <f>"21,3"</f>
        <v>21,3</v>
      </c>
      <c r="D41" s="25">
        <v>1.41</v>
      </c>
      <c r="E41" s="25">
        <v>0</v>
      </c>
      <c r="F41" s="25">
        <v>0.14000000000000001</v>
      </c>
      <c r="G41" s="25">
        <v>0.14000000000000001</v>
      </c>
      <c r="H41" s="25">
        <v>9.99</v>
      </c>
      <c r="I41" s="25">
        <v>47.690913000000009</v>
      </c>
      <c r="J41" s="26">
        <v>0</v>
      </c>
      <c r="K41" s="26">
        <v>0</v>
      </c>
      <c r="L41" s="26">
        <v>0</v>
      </c>
      <c r="M41" s="26">
        <v>0</v>
      </c>
      <c r="N41" s="26">
        <v>0.23</v>
      </c>
      <c r="O41" s="26">
        <v>9.7100000000000009</v>
      </c>
      <c r="P41" s="26">
        <v>0.04</v>
      </c>
      <c r="Q41" s="26">
        <v>0</v>
      </c>
      <c r="R41" s="26">
        <v>0</v>
      </c>
      <c r="S41" s="26">
        <v>0</v>
      </c>
      <c r="T41" s="26">
        <v>0.38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68.010000000000005</v>
      </c>
      <c r="AL41" s="26">
        <v>70.790000000000006</v>
      </c>
      <c r="AM41" s="26">
        <v>108.41</v>
      </c>
      <c r="AN41" s="26">
        <v>35.950000000000003</v>
      </c>
      <c r="AO41" s="26">
        <v>21.31</v>
      </c>
      <c r="AP41" s="26">
        <v>42.62</v>
      </c>
      <c r="AQ41" s="26">
        <v>16.12</v>
      </c>
      <c r="AR41" s="26">
        <v>77.09</v>
      </c>
      <c r="AS41" s="26">
        <v>47.81</v>
      </c>
      <c r="AT41" s="26">
        <v>66.709999999999994</v>
      </c>
      <c r="AU41" s="26">
        <v>55.04</v>
      </c>
      <c r="AV41" s="26">
        <v>28.91</v>
      </c>
      <c r="AW41" s="26">
        <v>51.15</v>
      </c>
      <c r="AX41" s="26">
        <v>427.7</v>
      </c>
      <c r="AY41" s="26">
        <v>0</v>
      </c>
      <c r="AZ41" s="26">
        <v>139.35</v>
      </c>
      <c r="BA41" s="26">
        <v>60.6</v>
      </c>
      <c r="BB41" s="26">
        <v>40.21</v>
      </c>
      <c r="BC41" s="26">
        <v>31.87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0.01</v>
      </c>
      <c r="BT41" s="26">
        <v>0</v>
      </c>
      <c r="BU41" s="26">
        <v>0</v>
      </c>
      <c r="BV41" s="26">
        <v>0.06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8.33</v>
      </c>
      <c r="CC41" s="25">
        <v>1.53</v>
      </c>
      <c r="CE41" s="23">
        <v>0</v>
      </c>
      <c r="CG41" s="23">
        <v>0</v>
      </c>
      <c r="CH41" s="23">
        <v>0</v>
      </c>
      <c r="CI41" s="23">
        <v>0</v>
      </c>
      <c r="CJ41" s="23">
        <v>615.65</v>
      </c>
      <c r="CK41" s="23">
        <v>237.19</v>
      </c>
      <c r="CL41" s="23">
        <v>426.42</v>
      </c>
      <c r="CM41" s="23">
        <v>4.93</v>
      </c>
      <c r="CN41" s="23">
        <v>4.93</v>
      </c>
      <c r="CO41" s="23">
        <v>4.93</v>
      </c>
      <c r="CP41" s="23">
        <v>0</v>
      </c>
      <c r="CQ41" s="23">
        <v>0</v>
      </c>
      <c r="CR41" s="23">
        <v>1.28</v>
      </c>
    </row>
    <row r="42" spans="1:96" s="23" customFormat="1">
      <c r="A42" s="23" t="str">
        <f>"3"</f>
        <v>3</v>
      </c>
      <c r="B42" s="24" t="s">
        <v>102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38.676000000000009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1.48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1.23</v>
      </c>
    </row>
    <row r="43" spans="1:96" s="19" customFormat="1">
      <c r="A43" s="19" t="str">
        <f>"37/10"</f>
        <v>37/10</v>
      </c>
      <c r="B43" s="20" t="s">
        <v>103</v>
      </c>
      <c r="C43" s="21" t="str">
        <f>"200"</f>
        <v>200</v>
      </c>
      <c r="D43" s="21">
        <v>0.5</v>
      </c>
      <c r="E43" s="21">
        <v>0</v>
      </c>
      <c r="F43" s="21">
        <v>0.21</v>
      </c>
      <c r="G43" s="21">
        <v>0.21</v>
      </c>
      <c r="H43" s="21">
        <v>20.16</v>
      </c>
      <c r="I43" s="21">
        <v>77.018329999999992</v>
      </c>
      <c r="J43" s="22">
        <v>0.03</v>
      </c>
      <c r="K43" s="22">
        <v>0</v>
      </c>
      <c r="L43" s="22">
        <v>0</v>
      </c>
      <c r="M43" s="22">
        <v>0</v>
      </c>
      <c r="N43" s="22">
        <v>15.97</v>
      </c>
      <c r="O43" s="22">
        <v>0.88</v>
      </c>
      <c r="P43" s="22">
        <v>3.31</v>
      </c>
      <c r="Q43" s="22">
        <v>0</v>
      </c>
      <c r="R43" s="22">
        <v>0</v>
      </c>
      <c r="S43" s="22">
        <v>0.75</v>
      </c>
      <c r="T43" s="22">
        <v>0.72</v>
      </c>
      <c r="U43" s="22">
        <v>1.73</v>
      </c>
      <c r="V43" s="22">
        <v>7.72</v>
      </c>
      <c r="W43" s="22">
        <v>9.02</v>
      </c>
      <c r="X43" s="22">
        <v>2.42</v>
      </c>
      <c r="Y43" s="22">
        <v>2.37</v>
      </c>
      <c r="Z43" s="22">
        <v>0.47</v>
      </c>
      <c r="AA43" s="22">
        <v>0</v>
      </c>
      <c r="AB43" s="22">
        <v>661.5</v>
      </c>
      <c r="AC43" s="22">
        <v>122.55</v>
      </c>
      <c r="AD43" s="22">
        <v>0.56999999999999995</v>
      </c>
      <c r="AE43" s="22">
        <v>0.01</v>
      </c>
      <c r="AF43" s="22">
        <v>0.04</v>
      </c>
      <c r="AG43" s="22">
        <v>0.15</v>
      </c>
      <c r="AH43" s="22">
        <v>0.21</v>
      </c>
      <c r="AI43" s="22">
        <v>60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232.11</v>
      </c>
      <c r="CC43" s="21">
        <v>8.58</v>
      </c>
      <c r="CE43" s="19">
        <v>110.25</v>
      </c>
      <c r="CG43" s="19">
        <v>5.32</v>
      </c>
      <c r="CH43" s="19">
        <v>5.32</v>
      </c>
      <c r="CI43" s="19">
        <v>5.32</v>
      </c>
      <c r="CJ43" s="19">
        <v>605.55999999999995</v>
      </c>
      <c r="CK43" s="19">
        <v>231.78</v>
      </c>
      <c r="CL43" s="19">
        <v>418.67</v>
      </c>
      <c r="CM43" s="19">
        <v>56.62</v>
      </c>
      <c r="CN43" s="19">
        <v>33.619999999999997</v>
      </c>
      <c r="CO43" s="19">
        <v>45.12</v>
      </c>
      <c r="CP43" s="19">
        <v>10</v>
      </c>
      <c r="CQ43" s="19">
        <v>0</v>
      </c>
      <c r="CR43" s="19">
        <v>5.2</v>
      </c>
    </row>
    <row r="44" spans="1:96" s="27" customFormat="1" ht="11.4">
      <c r="B44" s="28" t="s">
        <v>112</v>
      </c>
      <c r="C44" s="29"/>
      <c r="D44" s="29">
        <v>32.880000000000003</v>
      </c>
      <c r="E44" s="29">
        <v>0.05</v>
      </c>
      <c r="F44" s="29">
        <v>21.68</v>
      </c>
      <c r="G44" s="29">
        <v>9.61</v>
      </c>
      <c r="H44" s="29">
        <v>116.75</v>
      </c>
      <c r="I44" s="29">
        <v>763.78</v>
      </c>
      <c r="J44" s="30">
        <v>4.6399999999999997</v>
      </c>
      <c r="K44" s="30">
        <v>6.63</v>
      </c>
      <c r="L44" s="30">
        <v>0</v>
      </c>
      <c r="M44" s="30">
        <v>0</v>
      </c>
      <c r="N44" s="30">
        <v>82.16</v>
      </c>
      <c r="O44" s="30">
        <v>23.98</v>
      </c>
      <c r="P44" s="30">
        <v>10.61</v>
      </c>
      <c r="Q44" s="30">
        <v>0</v>
      </c>
      <c r="R44" s="30">
        <v>0</v>
      </c>
      <c r="S44" s="30">
        <v>1.8</v>
      </c>
      <c r="T44" s="30">
        <v>6.95</v>
      </c>
      <c r="U44" s="30">
        <v>1229.53</v>
      </c>
      <c r="V44" s="30">
        <v>619.95000000000005</v>
      </c>
      <c r="W44" s="30">
        <v>83.09</v>
      </c>
      <c r="X44" s="30">
        <v>50.01</v>
      </c>
      <c r="Y44" s="30">
        <v>128.94999999999999</v>
      </c>
      <c r="Z44" s="30">
        <v>3.14</v>
      </c>
      <c r="AA44" s="30">
        <v>26.78</v>
      </c>
      <c r="AB44" s="30">
        <v>1729.08</v>
      </c>
      <c r="AC44" s="30">
        <v>370.51</v>
      </c>
      <c r="AD44" s="30">
        <v>5.65</v>
      </c>
      <c r="AE44" s="30">
        <v>0.14000000000000001</v>
      </c>
      <c r="AF44" s="30">
        <v>0.14000000000000001</v>
      </c>
      <c r="AG44" s="30">
        <v>1.32</v>
      </c>
      <c r="AH44" s="30">
        <v>2.63</v>
      </c>
      <c r="AI44" s="30">
        <v>86.15</v>
      </c>
      <c r="AJ44" s="30">
        <v>0</v>
      </c>
      <c r="AK44" s="30">
        <v>213.89</v>
      </c>
      <c r="AL44" s="30">
        <v>207.07</v>
      </c>
      <c r="AM44" s="30">
        <v>412.82</v>
      </c>
      <c r="AN44" s="30">
        <v>317.81</v>
      </c>
      <c r="AO44" s="30">
        <v>95.34</v>
      </c>
      <c r="AP44" s="30">
        <v>220.94</v>
      </c>
      <c r="AQ44" s="30">
        <v>73.02</v>
      </c>
      <c r="AR44" s="30">
        <v>277.38</v>
      </c>
      <c r="AS44" s="30">
        <v>261.33999999999997</v>
      </c>
      <c r="AT44" s="30">
        <v>380.42</v>
      </c>
      <c r="AU44" s="30">
        <v>612.04</v>
      </c>
      <c r="AV44" s="30">
        <v>128.03</v>
      </c>
      <c r="AW44" s="30">
        <v>251.02</v>
      </c>
      <c r="AX44" s="30">
        <v>1297.3</v>
      </c>
      <c r="AY44" s="30">
        <v>0</v>
      </c>
      <c r="AZ44" s="30">
        <v>375.94</v>
      </c>
      <c r="BA44" s="30">
        <v>263.08</v>
      </c>
      <c r="BB44" s="30">
        <v>186.99</v>
      </c>
      <c r="BC44" s="30">
        <v>98.12</v>
      </c>
      <c r="BD44" s="30">
        <v>0.15</v>
      </c>
      <c r="BE44" s="30">
        <v>7.0000000000000007E-2</v>
      </c>
      <c r="BF44" s="30">
        <v>0.04</v>
      </c>
      <c r="BG44" s="30">
        <v>0.09</v>
      </c>
      <c r="BH44" s="30">
        <v>0.1</v>
      </c>
      <c r="BI44" s="30">
        <v>0.46</v>
      </c>
      <c r="BJ44" s="30">
        <v>0</v>
      </c>
      <c r="BK44" s="30">
        <v>1.85</v>
      </c>
      <c r="BL44" s="30">
        <v>0</v>
      </c>
      <c r="BM44" s="30">
        <v>0.73</v>
      </c>
      <c r="BN44" s="30">
        <v>0.03</v>
      </c>
      <c r="BO44" s="30">
        <v>0.06</v>
      </c>
      <c r="BP44" s="30">
        <v>0</v>
      </c>
      <c r="BQ44" s="30">
        <v>0.09</v>
      </c>
      <c r="BR44" s="30">
        <v>0.14000000000000001</v>
      </c>
      <c r="BS44" s="30">
        <v>3.05</v>
      </c>
      <c r="BT44" s="30">
        <v>0</v>
      </c>
      <c r="BU44" s="30">
        <v>0</v>
      </c>
      <c r="BV44" s="30">
        <v>5.37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653.01</v>
      </c>
      <c r="CC44" s="29">
        <f>SUM($CC$37:$CC$43)</f>
        <v>153.60999999999999</v>
      </c>
      <c r="CD44" s="27">
        <f>$I$44/$I$49*100</f>
        <v>23.94970367815371</v>
      </c>
      <c r="CE44" s="27">
        <v>314.95999999999998</v>
      </c>
      <c r="CG44" s="27">
        <v>75.3</v>
      </c>
      <c r="CH44" s="27">
        <v>45.38</v>
      </c>
      <c r="CI44" s="27">
        <v>60.34</v>
      </c>
      <c r="CJ44" s="27">
        <v>2439.41</v>
      </c>
      <c r="CK44" s="27">
        <v>914.92</v>
      </c>
      <c r="CL44" s="27">
        <v>1677.17</v>
      </c>
      <c r="CM44" s="27">
        <v>109.11</v>
      </c>
      <c r="CN44" s="27">
        <v>63.71</v>
      </c>
      <c r="CO44" s="27">
        <v>86.41</v>
      </c>
      <c r="CP44" s="27">
        <v>12.97</v>
      </c>
      <c r="CQ44" s="27">
        <v>1.88</v>
      </c>
    </row>
    <row r="45" spans="1:96">
      <c r="B45" s="18" t="s">
        <v>113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106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9.6</v>
      </c>
      <c r="CE46" s="23">
        <v>0</v>
      </c>
      <c r="CG46" s="23">
        <v>4</v>
      </c>
      <c r="CH46" s="23">
        <v>4</v>
      </c>
      <c r="CI46" s="23">
        <v>4</v>
      </c>
      <c r="CJ46" s="23">
        <v>400</v>
      </c>
      <c r="CK46" s="23">
        <v>182</v>
      </c>
      <c r="CL46" s="23">
        <v>291</v>
      </c>
      <c r="CM46" s="23">
        <v>0.6</v>
      </c>
      <c r="CN46" s="23">
        <v>0.6</v>
      </c>
      <c r="CO46" s="23">
        <v>0.6</v>
      </c>
      <c r="CP46" s="23">
        <v>0</v>
      </c>
      <c r="CQ46" s="23">
        <v>0</v>
      </c>
      <c r="CR46" s="23">
        <v>8</v>
      </c>
    </row>
    <row r="47" spans="1:96" s="19" customFormat="1">
      <c r="A47" s="19" t="str">
        <f>"17"</f>
        <v>17</v>
      </c>
      <c r="B47" s="20" t="s">
        <v>107</v>
      </c>
      <c r="C47" s="21" t="str">
        <f>"33"</f>
        <v>33</v>
      </c>
      <c r="D47" s="21">
        <v>1.49</v>
      </c>
      <c r="E47" s="21">
        <v>0</v>
      </c>
      <c r="F47" s="21">
        <v>6.6</v>
      </c>
      <c r="G47" s="21">
        <v>0</v>
      </c>
      <c r="H47" s="21">
        <v>18.48</v>
      </c>
      <c r="I47" s="21">
        <v>135.56400000000002</v>
      </c>
      <c r="J47" s="22">
        <v>0</v>
      </c>
      <c r="K47" s="22">
        <v>0</v>
      </c>
      <c r="L47" s="22">
        <v>0</v>
      </c>
      <c r="M47" s="22">
        <v>0</v>
      </c>
      <c r="N47" s="22">
        <v>18.48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7.0000000000000007E-2</v>
      </c>
      <c r="AE47" s="22">
        <v>0</v>
      </c>
      <c r="AF47" s="22">
        <v>0</v>
      </c>
      <c r="AG47" s="22">
        <v>0</v>
      </c>
      <c r="AH47" s="22">
        <v>0.23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12.12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10.1</v>
      </c>
    </row>
    <row r="48" spans="1:96" s="27" customFormat="1" ht="11.4">
      <c r="B48" s="28" t="s">
        <v>114</v>
      </c>
      <c r="C48" s="29"/>
      <c r="D48" s="29">
        <v>2.4900000000000002</v>
      </c>
      <c r="E48" s="29">
        <v>0</v>
      </c>
      <c r="F48" s="29">
        <v>6.8</v>
      </c>
      <c r="G48" s="29">
        <v>0</v>
      </c>
      <c r="H48" s="29">
        <v>39.08</v>
      </c>
      <c r="I48" s="29">
        <v>222.04</v>
      </c>
      <c r="J48" s="30">
        <v>0</v>
      </c>
      <c r="K48" s="30">
        <v>0</v>
      </c>
      <c r="L48" s="30">
        <v>0</v>
      </c>
      <c r="M48" s="30">
        <v>0</v>
      </c>
      <c r="N48" s="30">
        <v>38.28</v>
      </c>
      <c r="O48" s="30">
        <v>0.4</v>
      </c>
      <c r="P48" s="30">
        <v>0.4</v>
      </c>
      <c r="Q48" s="30">
        <v>0</v>
      </c>
      <c r="R48" s="30">
        <v>0</v>
      </c>
      <c r="S48" s="30">
        <v>1</v>
      </c>
      <c r="T48" s="30">
        <v>0.6</v>
      </c>
      <c r="U48" s="30">
        <v>12</v>
      </c>
      <c r="V48" s="30">
        <v>240</v>
      </c>
      <c r="W48" s="30">
        <v>14</v>
      </c>
      <c r="X48" s="30">
        <v>8</v>
      </c>
      <c r="Y48" s="30">
        <v>14</v>
      </c>
      <c r="Z48" s="30">
        <v>2.8</v>
      </c>
      <c r="AA48" s="30">
        <v>0</v>
      </c>
      <c r="AB48" s="30">
        <v>0</v>
      </c>
      <c r="AC48" s="30">
        <v>0</v>
      </c>
      <c r="AD48" s="30">
        <v>0.27</v>
      </c>
      <c r="AE48" s="30">
        <v>0.02</v>
      </c>
      <c r="AF48" s="30">
        <v>0.02</v>
      </c>
      <c r="AG48" s="30">
        <v>0.2</v>
      </c>
      <c r="AH48" s="30">
        <v>0.63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176.2</v>
      </c>
      <c r="CC48" s="29">
        <f>SUM($CC$45:$CC$47)</f>
        <v>21.72</v>
      </c>
      <c r="CD48" s="27">
        <f>$I$48/$I$49*100</f>
        <v>6.9624658994700699</v>
      </c>
      <c r="CE48" s="27">
        <v>0</v>
      </c>
      <c r="CG48" s="27">
        <v>4</v>
      </c>
      <c r="CH48" s="27">
        <v>4</v>
      </c>
      <c r="CI48" s="27">
        <v>4</v>
      </c>
      <c r="CJ48" s="27">
        <v>400</v>
      </c>
      <c r="CK48" s="27">
        <v>182</v>
      </c>
      <c r="CL48" s="27">
        <v>291</v>
      </c>
      <c r="CM48" s="27">
        <v>0.6</v>
      </c>
      <c r="CN48" s="27">
        <v>0.6</v>
      </c>
      <c r="CO48" s="27">
        <v>0.6</v>
      </c>
      <c r="CP48" s="27">
        <v>0</v>
      </c>
      <c r="CQ48" s="27">
        <v>0</v>
      </c>
    </row>
    <row r="49" spans="1:95" s="27" customFormat="1" ht="11.4" hidden="1">
      <c r="B49" s="28" t="s">
        <v>115</v>
      </c>
      <c r="C49" s="29"/>
      <c r="D49" s="29">
        <v>105.65</v>
      </c>
      <c r="E49" s="29">
        <v>10.039999999999999</v>
      </c>
      <c r="F49" s="29">
        <v>85.42</v>
      </c>
      <c r="G49" s="29">
        <v>20.68</v>
      </c>
      <c r="H49" s="29">
        <v>517.52</v>
      </c>
      <c r="I49" s="29">
        <v>3189.1</v>
      </c>
      <c r="J49" s="30">
        <v>22.5</v>
      </c>
      <c r="K49" s="30">
        <v>11.53</v>
      </c>
      <c r="L49" s="30">
        <v>0</v>
      </c>
      <c r="M49" s="30">
        <v>0</v>
      </c>
      <c r="N49" s="30">
        <v>293.87</v>
      </c>
      <c r="O49" s="30">
        <v>196.29</v>
      </c>
      <c r="P49" s="30">
        <v>27.36</v>
      </c>
      <c r="Q49" s="30">
        <v>0</v>
      </c>
      <c r="R49" s="30">
        <v>0</v>
      </c>
      <c r="S49" s="30">
        <v>7.18</v>
      </c>
      <c r="T49" s="30">
        <v>22.6</v>
      </c>
      <c r="U49" s="30">
        <v>3730.37</v>
      </c>
      <c r="V49" s="30">
        <v>2156.9299999999998</v>
      </c>
      <c r="W49" s="30">
        <v>608.92999999999995</v>
      </c>
      <c r="X49" s="30">
        <v>227.26</v>
      </c>
      <c r="Y49" s="30">
        <v>794.67</v>
      </c>
      <c r="Z49" s="30">
        <v>16.54</v>
      </c>
      <c r="AA49" s="30">
        <v>158.4</v>
      </c>
      <c r="AB49" s="30">
        <v>3329.32</v>
      </c>
      <c r="AC49" s="30">
        <v>850.53</v>
      </c>
      <c r="AD49" s="30">
        <v>14</v>
      </c>
      <c r="AE49" s="30">
        <v>0.73</v>
      </c>
      <c r="AF49" s="30">
        <v>0.68</v>
      </c>
      <c r="AG49" s="30">
        <v>4.82</v>
      </c>
      <c r="AH49" s="30">
        <v>14.73</v>
      </c>
      <c r="AI49" s="30">
        <v>174.2</v>
      </c>
      <c r="AJ49" s="30">
        <v>0.8</v>
      </c>
      <c r="AK49" s="30">
        <v>1913.99</v>
      </c>
      <c r="AL49" s="30">
        <v>1714.5</v>
      </c>
      <c r="AM49" s="30">
        <v>3622</v>
      </c>
      <c r="AN49" s="30">
        <v>1793.57</v>
      </c>
      <c r="AO49" s="30">
        <v>798.84</v>
      </c>
      <c r="AP49" s="30">
        <v>1445.17</v>
      </c>
      <c r="AQ49" s="30">
        <v>603.57000000000005</v>
      </c>
      <c r="AR49" s="30">
        <v>2005.96</v>
      </c>
      <c r="AS49" s="30">
        <v>1872.31</v>
      </c>
      <c r="AT49" s="30">
        <v>1626.74</v>
      </c>
      <c r="AU49" s="30">
        <v>2540.04</v>
      </c>
      <c r="AV49" s="30">
        <v>953.3</v>
      </c>
      <c r="AW49" s="30">
        <v>1164.55</v>
      </c>
      <c r="AX49" s="30">
        <v>7876.68</v>
      </c>
      <c r="AY49" s="30">
        <v>0</v>
      </c>
      <c r="AZ49" s="30">
        <v>2723.28</v>
      </c>
      <c r="BA49" s="30">
        <v>1740.93</v>
      </c>
      <c r="BB49" s="30">
        <v>1539.59</v>
      </c>
      <c r="BC49" s="30">
        <v>629.46</v>
      </c>
      <c r="BD49" s="30">
        <v>0.56000000000000005</v>
      </c>
      <c r="BE49" s="30">
        <v>0.27</v>
      </c>
      <c r="BF49" s="30">
        <v>0.21</v>
      </c>
      <c r="BG49" s="30">
        <v>0.56000000000000005</v>
      </c>
      <c r="BH49" s="30">
        <v>0.59</v>
      </c>
      <c r="BI49" s="30">
        <v>2.13</v>
      </c>
      <c r="BJ49" s="30">
        <v>0.06</v>
      </c>
      <c r="BK49" s="30">
        <v>7.11</v>
      </c>
      <c r="BL49" s="30">
        <v>0.04</v>
      </c>
      <c r="BM49" s="30">
        <v>2.72</v>
      </c>
      <c r="BN49" s="30">
        <v>0.11</v>
      </c>
      <c r="BO49" s="30">
        <v>0.1</v>
      </c>
      <c r="BP49" s="30">
        <v>0</v>
      </c>
      <c r="BQ49" s="30">
        <v>0.4</v>
      </c>
      <c r="BR49" s="30">
        <v>0.6</v>
      </c>
      <c r="BS49" s="30">
        <v>9.0399999999999991</v>
      </c>
      <c r="BT49" s="30">
        <v>0</v>
      </c>
      <c r="BU49" s="30">
        <v>0</v>
      </c>
      <c r="BV49" s="30">
        <v>11.54</v>
      </c>
      <c r="BW49" s="30">
        <v>0.12</v>
      </c>
      <c r="BX49" s="30">
        <v>0</v>
      </c>
      <c r="BY49" s="30">
        <v>0</v>
      </c>
      <c r="BZ49" s="30">
        <v>0</v>
      </c>
      <c r="CA49" s="30">
        <v>0</v>
      </c>
      <c r="CB49" s="30">
        <v>2397.3000000000002</v>
      </c>
      <c r="CC49" s="29">
        <v>430.00000000000006</v>
      </c>
      <c r="CE49" s="27">
        <v>713.29</v>
      </c>
      <c r="CG49" s="27">
        <v>222.71</v>
      </c>
      <c r="CH49" s="27">
        <v>131.01</v>
      </c>
      <c r="CI49" s="27">
        <v>176.86</v>
      </c>
      <c r="CJ49" s="27">
        <v>11850.4</v>
      </c>
      <c r="CK49" s="27">
        <v>5074.87</v>
      </c>
      <c r="CL49" s="27">
        <v>8462.6299999999992</v>
      </c>
      <c r="CM49" s="27">
        <v>292.11</v>
      </c>
      <c r="CN49" s="27">
        <v>172.72</v>
      </c>
      <c r="CO49" s="27">
        <v>232.41</v>
      </c>
      <c r="CP49" s="27">
        <v>48.01</v>
      </c>
      <c r="CQ49" s="27">
        <v>5.67</v>
      </c>
    </row>
    <row r="50" spans="1:95">
      <c r="A50" s="86" t="s">
        <v>152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</row>
    <row r="51" spans="1:95" hidden="1">
      <c r="B51" s="14" t="s">
        <v>116</v>
      </c>
      <c r="C51" s="16"/>
      <c r="D51" s="16">
        <v>14</v>
      </c>
      <c r="E51" s="16"/>
      <c r="F51" s="16">
        <v>25</v>
      </c>
      <c r="G51" s="16"/>
      <c r="H51" s="16">
        <v>62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0:CC50"/>
    <mergeCell ref="A29:XFD29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3" t="s">
        <v>86</v>
      </c>
      <c r="C1" s="84"/>
      <c r="D1" s="85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132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133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134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135</v>
      </c>
      <c r="B11" s="58" t="s">
        <v>134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136</v>
      </c>
      <c r="B14" s="59" t="s">
        <v>137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138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139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140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141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142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143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144</v>
      </c>
      <c r="B23" s="58" t="s">
        <v>145</v>
      </c>
      <c r="C23" s="72" t="s">
        <v>149</v>
      </c>
      <c r="D23" s="41" t="s">
        <v>106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141</v>
      </c>
      <c r="C24" s="73" t="s">
        <v>150</v>
      </c>
      <c r="D24" s="47" t="s">
        <v>107</v>
      </c>
      <c r="E24" s="48">
        <v>33</v>
      </c>
      <c r="F24" s="49">
        <v>12.12</v>
      </c>
      <c r="G24" s="48">
        <v>135.56400000000002</v>
      </c>
      <c r="H24" s="48">
        <v>1.49</v>
      </c>
      <c r="I24" s="48">
        <v>6.6</v>
      </c>
      <c r="J24" s="50">
        <v>18.48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131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140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141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133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141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134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45765.606412037036</v>
      </c>
      <c r="C1">
        <f>YEAR(Дата_Сост)</f>
        <v>2025</v>
      </c>
      <c r="D1">
        <f>MONTH(Дата_Сост)</f>
        <v>4</v>
      </c>
      <c r="E1">
        <f>DAY(Дата_Сост)</f>
        <v>18</v>
      </c>
    </row>
    <row r="2" spans="1:5">
      <c r="A2" t="s">
        <v>82</v>
      </c>
      <c r="B2" s="2">
        <v>45751.640694444446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1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18.04.2025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2025-04-07T02:42:10Z</dcterms:modified>
</cp:coreProperties>
</file>