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5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'25.04.2025'!$A$3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<sst xmlns="http://schemas.openxmlformats.org/spreadsheetml/2006/main" count="186" uniqueCount="154">
  <si>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</si>
  <si>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</si>
  <si>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</si>
  <si>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</si>
  <si>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</si>
  <si>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</si>
  <si>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</si>
  <si>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</si>
  <si>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</si>
  <si>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</si>
  <si>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</si>
  <si>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</si>
  <si>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</si>
  <si>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</si>
  <si>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</si>
  <si>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</si>
  <si>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</si>
  <si>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</si>
  <si>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</si>
  <si>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</si>
  <si>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</si>
  <si>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</si>
  <si>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</si>
  <si>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</si>
  <si>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</si>
  <si>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</si>
  <si>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</si>
  <si>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</si>
  <si>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</si>
  <si>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</si>
  <si>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</si>
  <si>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</si>
  <si>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</si>
  <si>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</si>
  <si>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</si>
  <si>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</si>
  <si>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</si>
  <si>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</si>
  <si>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</si>
  <si>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</si>
  <si>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</si>
  <si>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</si>
  <si>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</si>
  <si>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</si>
  <si>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</si>
  <si>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</si>
  <si>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</si>
  <si>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</si>
  <si>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</si>
  <si>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</si>
  <si>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</si>
  <si>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</si>
  <si>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</si>
  <si>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</si>
  <si>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</si>
  <si>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</si>
  <si>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</si>
  <si>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</si>
  <si>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</si>
  <si>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</si>
  <si>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</si>
  <si>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</si>
  <si>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</si>
  <si>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</si>
  <si>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</si>
  <si>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</si>
  <si>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</si>
  <si>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</si>
  <si>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</si>
  <si>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</si>
  <si>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</si>
  <si>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</si>
  <si>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</si>
  <si>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</si>
  <si>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</si>
  <si>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</si>
  <si>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</si>
  <si>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</si>
  <si>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</si>
  <si>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</si>
  <si>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</si>
  <si>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</si>
  <si>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</si>
  <si>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</si>
  <si>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</si>
  <si>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</si>
  <si>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</si>
  <si>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</si>
  <si>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</si>
  <si>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</si>
  <si>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</si>
  <si>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</si>
  <si>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гречневая молочная с маслом сливочным</t>
  </si>
  <si>
    <t>Кекс "Мини-Мафин" ин/уп</t>
  </si>
  <si>
    <t>Сыр (порциями)</t>
  </si>
  <si>
    <t>Хлеб пшеничный</t>
  </si>
  <si>
    <t>Кофейный напиток с молоком (вариант 2)</t>
  </si>
  <si>
    <t>Итого за 'Завтрак с 7 до 11 лет'</t>
  </si>
  <si>
    <t>Обед  с 7 до 11 лет</t>
  </si>
  <si>
    <t>Салат из отварного картофеля, моркови с репчатым луком, соленым огурцом и растительным маслом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</si>
  <si>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</si>
  <si>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</si>
  <si>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</si>
  <si>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</si>
  <si>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Чай (вариант 1)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</si>
  <si>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</si>
  <si>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</si>
  <si>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</si>
  <si>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</si>
  <si>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</si>
  <si>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</si>
  <si>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</si>
  <si>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</si>
  <si>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</si>
  <si>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</si>
  <si>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</si>
  <si>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</si>
  <si>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</si>
  <si>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25.04.2025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</si>
  <si>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</si>
  <si>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</si>
  <si>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</si>
  <si>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</si>
  <si>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</si>
  <si>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</si>
  <si>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</si>
  <si>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</si>
  <si>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</si>
  <si>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</si>
  <si>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</si>
  <si>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</si>
  <si>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</si>
  <si>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</si>
  <si>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</si>
  <si>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</si>
  <si>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</si>
  <si>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</si>
  <si>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</si>
  <si>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</si>
  <si>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</si>
  <si>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</si>
  <si>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</si>
  <si>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</si>
  <si>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</si>
  <si>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</si>
  <si>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</si>
  <si>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</si>
  <si>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</si>
  <si>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</si>
  <si>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</si>
  <si>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</si>
  <si>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Согласовано
Директор школы  № _______________</t>
  </si>
  <si>
    <t>Итого сумма с 7 до 11 лет       200,00</t>
  </si>
  <si>
    <t>Итого сумма с 12 и старше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</si>
</sst>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" workbookViewId="0">
      <selection activeCell="I60" sqref="I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151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25.4.2025г.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"25 апреля 2025 г."</f>
        <v>25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"2/4"</f>
        <v>2/4</v>
      </c>
      <c r="B11" s="24" t="s">
        <v>92</v>
      </c>
      <c r="C11" s="25" t="str">
        <f>"220"</f>
        <v>220</v>
      </c>
      <c r="D11" s="25">
        <v>8.6</v>
      </c>
      <c r="E11" s="25">
        <v>3.17</v>
      </c>
      <c r="F11" s="25">
        <v>8.7799999999999994</v>
      </c>
      <c r="G11" s="25">
        <v>1.42</v>
      </c>
      <c r="H11" s="25">
        <v>37.92</v>
      </c>
      <c r="I11" s="25">
        <v>256.32002879999999</v>
      </c>
      <c r="J11" s="26">
        <v>5.05</v>
      </c>
      <c r="K11" s="26">
        <v>0.12</v>
      </c>
      <c r="L11" s="26">
        <v>0</v>
      </c>
      <c r="M11" s="26">
        <v>0</v>
      </c>
      <c r="N11" s="26">
        <v>10.039999999999999</v>
      </c>
      <c r="O11" s="26">
        <v>23.16</v>
      </c>
      <c r="P11" s="26">
        <v>4.72</v>
      </c>
      <c r="Q11" s="26">
        <v>0</v>
      </c>
      <c r="R11" s="26">
        <v>0</v>
      </c>
      <c r="S11" s="26">
        <v>0.11</v>
      </c>
      <c r="T11" s="26">
        <v>2.7</v>
      </c>
      <c r="U11" s="26">
        <v>478.17</v>
      </c>
      <c r="V11" s="26">
        <v>326.38</v>
      </c>
      <c r="W11" s="26">
        <v>141.91</v>
      </c>
      <c r="X11" s="26">
        <v>98.46</v>
      </c>
      <c r="Y11" s="26">
        <v>216.31</v>
      </c>
      <c r="Z11" s="26">
        <v>3.02</v>
      </c>
      <c r="AA11" s="26">
        <v>44</v>
      </c>
      <c r="AB11" s="26">
        <v>28.71</v>
      </c>
      <c r="AC11" s="26">
        <v>49.83</v>
      </c>
      <c r="AD11" s="26">
        <v>0.41</v>
      </c>
      <c r="AE11" s="26">
        <v>0.2</v>
      </c>
      <c r="AF11" s="26">
        <v>0.23</v>
      </c>
      <c r="AG11" s="26">
        <v>1.67</v>
      </c>
      <c r="AH11" s="26">
        <v>4.0599999999999996</v>
      </c>
      <c r="AI11" s="26">
        <v>0.56999999999999995</v>
      </c>
      <c r="AJ11" s="26">
        <v>0</v>
      </c>
      <c r="AK11" s="26">
        <v>432.39</v>
      </c>
      <c r="AL11" s="26">
        <v>374.12</v>
      </c>
      <c r="AM11" s="26">
        <v>622.87</v>
      </c>
      <c r="AN11" s="26">
        <v>470.28</v>
      </c>
      <c r="AO11" s="26">
        <v>218.67</v>
      </c>
      <c r="AP11" s="26">
        <v>315.14999999999998</v>
      </c>
      <c r="AQ11" s="26">
        <v>126.29</v>
      </c>
      <c r="AR11" s="26">
        <v>414.92</v>
      </c>
      <c r="AS11" s="26">
        <v>252.04</v>
      </c>
      <c r="AT11" s="26">
        <v>484.35</v>
      </c>
      <c r="AU11" s="26">
        <v>478.25</v>
      </c>
      <c r="AV11" s="26">
        <v>131.25</v>
      </c>
      <c r="AW11" s="26">
        <v>311.76</v>
      </c>
      <c r="AX11" s="26">
        <v>982.17</v>
      </c>
      <c r="AY11" s="26">
        <v>0</v>
      </c>
      <c r="AZ11" s="26">
        <v>218.19</v>
      </c>
      <c r="BA11" s="26">
        <v>264.22000000000003</v>
      </c>
      <c r="BB11" s="26">
        <v>386.03</v>
      </c>
      <c r="BC11" s="26">
        <v>170.86</v>
      </c>
      <c r="BD11" s="26">
        <v>0.14000000000000001</v>
      </c>
      <c r="BE11" s="26">
        <v>7.0000000000000007E-2</v>
      </c>
      <c r="BF11" s="26">
        <v>0.04</v>
      </c>
      <c r="BG11" s="26">
        <v>0.08</v>
      </c>
      <c r="BH11" s="26">
        <v>0.09</v>
      </c>
      <c r="BI11" s="26">
        <v>0.43</v>
      </c>
      <c r="BJ11" s="26">
        <v>0</v>
      </c>
      <c r="BK11" s="26">
        <v>1.42</v>
      </c>
      <c r="BL11" s="26">
        <v>0</v>
      </c>
      <c r="BM11" s="26">
        <v>0.38</v>
      </c>
      <c r="BN11" s="26">
        <v>0</v>
      </c>
      <c r="BO11" s="26">
        <v>0</v>
      </c>
      <c r="BP11" s="26">
        <v>0</v>
      </c>
      <c r="BQ11" s="26">
        <v>0.08</v>
      </c>
      <c r="BR11" s="26">
        <v>0.13</v>
      </c>
      <c r="BS11" s="26">
        <v>1.43</v>
      </c>
      <c r="BT11" s="26">
        <v>0.01</v>
      </c>
      <c r="BU11" s="26">
        <v>0</v>
      </c>
      <c r="BV11" s="26">
        <v>0.5</v>
      </c>
      <c r="BW11" s="26">
        <v>0.05</v>
      </c>
      <c r="BX11" s="26">
        <v>0</v>
      </c>
      <c r="BY11" s="26">
        <v>0</v>
      </c>
      <c r="BZ11" s="26">
        <v>0</v>
      </c>
      <c r="CA11" s="26">
        <v>0</v>
      </c>
      <c r="CB11" s="26">
        <v>181.78</v>
      </c>
      <c r="CC11" s="25">
        <v>27.89</v>
      </c>
      <c r="CE11" s="23">
        <v>48.79</v>
      </c>
      <c r="CG11" s="23">
        <v>59.8</v>
      </c>
      <c r="CH11" s="23">
        <v>28.57</v>
      </c>
      <c r="CI11" s="23">
        <v>44.18</v>
      </c>
      <c r="CJ11" s="23">
        <v>2537.2800000000002</v>
      </c>
      <c r="CK11" s="23">
        <v>1153.25</v>
      </c>
      <c r="CL11" s="23">
        <v>1845.27</v>
      </c>
      <c r="CM11" s="23">
        <v>45.08</v>
      </c>
      <c r="CN11" s="23">
        <v>23.28</v>
      </c>
      <c r="CO11" s="23">
        <v>34.18</v>
      </c>
      <c r="CP11" s="23">
        <v>4.4000000000000004</v>
      </c>
      <c r="CQ11" s="23">
        <v>1.1000000000000001</v>
      </c>
      <c r="CR11" s="23">
        <v>16.899999999999999</v>
      </c>
    </row>
    <row r="12" spans="1:96" s="23" customFormat="1">
      <c r="A12" s="23" t="str">
        <f>"17"</f>
        <v>17</v>
      </c>
      <c r="B12" s="24" t="s">
        <v>93</v>
      </c>
      <c r="C12" s="25" t="str">
        <f>"33"</f>
        <v>33</v>
      </c>
      <c r="D12" s="25">
        <v>1.49</v>
      </c>
      <c r="E12" s="25">
        <v>0</v>
      </c>
      <c r="F12" s="25">
        <v>6.6</v>
      </c>
      <c r="G12" s="25">
        <v>0</v>
      </c>
      <c r="H12" s="25">
        <v>18.48</v>
      </c>
      <c r="I12" s="25">
        <v>135.56400000000002</v>
      </c>
      <c r="J12" s="26">
        <v>0</v>
      </c>
      <c r="K12" s="26">
        <v>0</v>
      </c>
      <c r="L12" s="26">
        <v>0</v>
      </c>
      <c r="M12" s="26">
        <v>0</v>
      </c>
      <c r="N12" s="26">
        <v>18.48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7.0000000000000007E-2</v>
      </c>
      <c r="AE12" s="26">
        <v>0</v>
      </c>
      <c r="AF12" s="26">
        <v>0</v>
      </c>
      <c r="AG12" s="26">
        <v>0</v>
      </c>
      <c r="AH12" s="26">
        <v>0.23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5">
        <v>12.12</v>
      </c>
      <c r="CE12" s="23">
        <v>0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10.1</v>
      </c>
    </row>
    <row r="13" spans="1:96" s="23" customFormat="1">
      <c r="A13" s="23" t="str">
        <f>"4/13"</f>
        <v>4/13</v>
      </c>
      <c r="B13" s="24" t="s">
        <v>94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12.05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7.3</v>
      </c>
    </row>
    <row r="14" spans="1:96" s="23" customFormat="1">
      <c r="A14" s="23" t="str">
        <f>"2"</f>
        <v>2</v>
      </c>
      <c r="B14" s="24" t="s">
        <v>95</v>
      </c>
      <c r="C14" s="25" t="str">
        <f>"40"</f>
        <v>40</v>
      </c>
      <c r="D14" s="25">
        <v>2.64</v>
      </c>
      <c r="E14" s="25">
        <v>0</v>
      </c>
      <c r="F14" s="25">
        <v>0.26</v>
      </c>
      <c r="G14" s="25">
        <v>0.26</v>
      </c>
      <c r="H14" s="25">
        <v>18.760000000000002</v>
      </c>
      <c r="I14" s="25">
        <v>89.560400000000001</v>
      </c>
      <c r="J14" s="26">
        <v>0</v>
      </c>
      <c r="K14" s="26">
        <v>0</v>
      </c>
      <c r="L14" s="26">
        <v>0</v>
      </c>
      <c r="M14" s="26">
        <v>0</v>
      </c>
      <c r="N14" s="26">
        <v>0.44</v>
      </c>
      <c r="O14" s="26">
        <v>18.239999999999998</v>
      </c>
      <c r="P14" s="26">
        <v>0.08</v>
      </c>
      <c r="Q14" s="26">
        <v>0</v>
      </c>
      <c r="R14" s="26">
        <v>0</v>
      </c>
      <c r="S14" s="26">
        <v>0</v>
      </c>
      <c r="T14" s="26">
        <v>0.72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127.72</v>
      </c>
      <c r="AL14" s="26">
        <v>132.94</v>
      </c>
      <c r="AM14" s="26">
        <v>203.58</v>
      </c>
      <c r="AN14" s="26">
        <v>67.510000000000005</v>
      </c>
      <c r="AO14" s="26">
        <v>40.020000000000003</v>
      </c>
      <c r="AP14" s="26">
        <v>80.040000000000006</v>
      </c>
      <c r="AQ14" s="26">
        <v>30.28</v>
      </c>
      <c r="AR14" s="26">
        <v>144.77000000000001</v>
      </c>
      <c r="AS14" s="26">
        <v>89.78</v>
      </c>
      <c r="AT14" s="26">
        <v>125.28</v>
      </c>
      <c r="AU14" s="26">
        <v>103.36</v>
      </c>
      <c r="AV14" s="26">
        <v>54.29</v>
      </c>
      <c r="AW14" s="26">
        <v>96.05</v>
      </c>
      <c r="AX14" s="26">
        <v>803.18</v>
      </c>
      <c r="AY14" s="26">
        <v>0</v>
      </c>
      <c r="AZ14" s="26">
        <v>261.7</v>
      </c>
      <c r="BA14" s="26">
        <v>113.8</v>
      </c>
      <c r="BB14" s="26">
        <v>75.52</v>
      </c>
      <c r="BC14" s="26">
        <v>59.86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15.64</v>
      </c>
      <c r="CC14" s="25">
        <v>2.88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2.4</v>
      </c>
    </row>
    <row r="15" spans="1:96" s="19" customFormat="1" ht="24">
      <c r="A15" s="19" t="str">
        <f>"32/10"</f>
        <v>32/10</v>
      </c>
      <c r="B15" s="20" t="s">
        <v>96</v>
      </c>
      <c r="C15" s="21" t="str">
        <f>"200"</f>
        <v>200</v>
      </c>
      <c r="D15" s="21">
        <v>2.4300000000000002</v>
      </c>
      <c r="E15" s="21">
        <v>2.13</v>
      </c>
      <c r="F15" s="21">
        <v>2.42</v>
      </c>
      <c r="G15" s="21">
        <v>7.0000000000000007E-2</v>
      </c>
      <c r="H15" s="21">
        <v>8.34</v>
      </c>
      <c r="I15" s="21">
        <v>63.439900000000002</v>
      </c>
      <c r="J15" s="22">
        <v>1.5</v>
      </c>
      <c r="K15" s="22">
        <v>0</v>
      </c>
      <c r="L15" s="22">
        <v>0</v>
      </c>
      <c r="M15" s="22">
        <v>0</v>
      </c>
      <c r="N15" s="22">
        <v>8.34</v>
      </c>
      <c r="O15" s="22">
        <v>0</v>
      </c>
      <c r="P15" s="22">
        <v>0</v>
      </c>
      <c r="Q15" s="22">
        <v>0</v>
      </c>
      <c r="R15" s="22">
        <v>0</v>
      </c>
      <c r="S15" s="22">
        <v>0.08</v>
      </c>
      <c r="T15" s="22">
        <v>0.53</v>
      </c>
      <c r="U15" s="22">
        <v>37.17</v>
      </c>
      <c r="V15" s="22">
        <v>108.55</v>
      </c>
      <c r="W15" s="22">
        <v>87.45</v>
      </c>
      <c r="X15" s="22">
        <v>9.98</v>
      </c>
      <c r="Y15" s="22">
        <v>62.78</v>
      </c>
      <c r="Z15" s="22">
        <v>0.09</v>
      </c>
      <c r="AA15" s="22">
        <v>15</v>
      </c>
      <c r="AB15" s="22">
        <v>6.75</v>
      </c>
      <c r="AC15" s="22">
        <v>16.5</v>
      </c>
      <c r="AD15" s="22">
        <v>0</v>
      </c>
      <c r="AE15" s="22">
        <v>0.03</v>
      </c>
      <c r="AF15" s="22">
        <v>0.1</v>
      </c>
      <c r="AG15" s="22">
        <v>0.06</v>
      </c>
      <c r="AH15" s="22">
        <v>0.6</v>
      </c>
      <c r="AI15" s="22">
        <v>0.39</v>
      </c>
      <c r="AJ15" s="22">
        <v>0</v>
      </c>
      <c r="AK15" s="22">
        <v>119.81</v>
      </c>
      <c r="AL15" s="22">
        <v>118.34</v>
      </c>
      <c r="AM15" s="22">
        <v>202.86</v>
      </c>
      <c r="AN15" s="22">
        <v>163.16999999999999</v>
      </c>
      <c r="AO15" s="22">
        <v>54.39</v>
      </c>
      <c r="AP15" s="22">
        <v>95.55</v>
      </c>
      <c r="AQ15" s="22">
        <v>31.61</v>
      </c>
      <c r="AR15" s="22">
        <v>107.31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135.24</v>
      </c>
      <c r="BC15" s="22">
        <v>19.11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201.45</v>
      </c>
      <c r="CC15" s="21">
        <v>12.01</v>
      </c>
      <c r="CE15" s="19">
        <v>16.13</v>
      </c>
      <c r="CG15" s="19">
        <v>6.75</v>
      </c>
      <c r="CH15" s="19">
        <v>1.5</v>
      </c>
      <c r="CI15" s="19">
        <v>4.13</v>
      </c>
      <c r="CJ15" s="19">
        <v>431.25</v>
      </c>
      <c r="CK15" s="19">
        <v>157.5</v>
      </c>
      <c r="CL15" s="19">
        <v>294.38</v>
      </c>
      <c r="CM15" s="19">
        <v>9.75</v>
      </c>
      <c r="CN15" s="19">
        <v>2.25</v>
      </c>
      <c r="CO15" s="19">
        <v>6</v>
      </c>
      <c r="CP15" s="19">
        <v>5</v>
      </c>
      <c r="CQ15" s="19">
        <v>0</v>
      </c>
      <c r="CR15" s="19">
        <v>7.28</v>
      </c>
    </row>
    <row r="16" spans="1:96" s="27" customFormat="1" ht="11.4">
      <c r="B16" s="28" t="s">
        <v>97</v>
      </c>
      <c r="C16" s="29"/>
      <c r="D16" s="29">
        <v>17.48</v>
      </c>
      <c r="E16" s="29">
        <v>7.62</v>
      </c>
      <c r="F16" s="29">
        <v>21.02</v>
      </c>
      <c r="G16" s="29">
        <v>1.76</v>
      </c>
      <c r="H16" s="29">
        <v>83.51</v>
      </c>
      <c r="I16" s="29">
        <v>581.30999999999995</v>
      </c>
      <c r="J16" s="30">
        <v>8.14</v>
      </c>
      <c r="K16" s="30">
        <v>0.12</v>
      </c>
      <c r="L16" s="30">
        <v>0</v>
      </c>
      <c r="M16" s="30">
        <v>0</v>
      </c>
      <c r="N16" s="30">
        <v>37.31</v>
      </c>
      <c r="O16" s="30">
        <v>41.4</v>
      </c>
      <c r="P16" s="30">
        <v>4.8</v>
      </c>
      <c r="Q16" s="30">
        <v>0</v>
      </c>
      <c r="R16" s="30">
        <v>0</v>
      </c>
      <c r="S16" s="30">
        <v>0.39</v>
      </c>
      <c r="T16" s="30">
        <v>4.38</v>
      </c>
      <c r="U16" s="30">
        <v>596.34</v>
      </c>
      <c r="V16" s="30">
        <v>443.74</v>
      </c>
      <c r="W16" s="30">
        <v>317.36</v>
      </c>
      <c r="X16" s="30">
        <v>111.93</v>
      </c>
      <c r="Y16" s="30">
        <v>329.09</v>
      </c>
      <c r="Z16" s="30">
        <v>3.21</v>
      </c>
      <c r="AA16" s="30">
        <v>85</v>
      </c>
      <c r="AB16" s="30">
        <v>52.46</v>
      </c>
      <c r="AC16" s="30">
        <v>95.13</v>
      </c>
      <c r="AD16" s="30">
        <v>0.52</v>
      </c>
      <c r="AE16" s="30">
        <v>0.23</v>
      </c>
      <c r="AF16" s="30">
        <v>0.36</v>
      </c>
      <c r="AG16" s="30">
        <v>1.75</v>
      </c>
      <c r="AH16" s="30">
        <v>5.5</v>
      </c>
      <c r="AI16" s="30">
        <v>1.03</v>
      </c>
      <c r="AJ16" s="30">
        <v>0</v>
      </c>
      <c r="AK16" s="30">
        <v>848.91</v>
      </c>
      <c r="AL16" s="30">
        <v>722.39</v>
      </c>
      <c r="AM16" s="30">
        <v>1222.31</v>
      </c>
      <c r="AN16" s="30">
        <v>853.96</v>
      </c>
      <c r="AO16" s="30">
        <v>367.08</v>
      </c>
      <c r="AP16" s="30">
        <v>582.74</v>
      </c>
      <c r="AQ16" s="30">
        <v>254.17</v>
      </c>
      <c r="AR16" s="30">
        <v>789</v>
      </c>
      <c r="AS16" s="30">
        <v>401.82</v>
      </c>
      <c r="AT16" s="30">
        <v>680.63</v>
      </c>
      <c r="AU16" s="30">
        <v>716.61</v>
      </c>
      <c r="AV16" s="30">
        <v>334.53</v>
      </c>
      <c r="AW16" s="30">
        <v>445.81</v>
      </c>
      <c r="AX16" s="30">
        <v>2245.35</v>
      </c>
      <c r="AY16" s="30">
        <v>0</v>
      </c>
      <c r="AZ16" s="30">
        <v>711.88</v>
      </c>
      <c r="BA16" s="30">
        <v>498.01</v>
      </c>
      <c r="BB16" s="30">
        <v>731.79</v>
      </c>
      <c r="BC16" s="30">
        <v>270.83</v>
      </c>
      <c r="BD16" s="30">
        <v>0.14000000000000001</v>
      </c>
      <c r="BE16" s="30">
        <v>0.08</v>
      </c>
      <c r="BF16" s="30">
        <v>7.0000000000000007E-2</v>
      </c>
      <c r="BG16" s="30">
        <v>0.21</v>
      </c>
      <c r="BH16" s="30">
        <v>0.21</v>
      </c>
      <c r="BI16" s="30">
        <v>0.67</v>
      </c>
      <c r="BJ16" s="30">
        <v>0.03</v>
      </c>
      <c r="BK16" s="30">
        <v>2.0699999999999998</v>
      </c>
      <c r="BL16" s="30">
        <v>0.02</v>
      </c>
      <c r="BM16" s="30">
        <v>0.73</v>
      </c>
      <c r="BN16" s="30">
        <v>0.02</v>
      </c>
      <c r="BO16" s="30">
        <v>0</v>
      </c>
      <c r="BP16" s="30">
        <v>0</v>
      </c>
      <c r="BQ16" s="30">
        <v>0.12</v>
      </c>
      <c r="BR16" s="30">
        <v>0.18</v>
      </c>
      <c r="BS16" s="30">
        <v>2.14</v>
      </c>
      <c r="BT16" s="30">
        <v>0.01</v>
      </c>
      <c r="BU16" s="30">
        <v>0</v>
      </c>
      <c r="BV16" s="30">
        <v>0.68</v>
      </c>
      <c r="BW16" s="30">
        <v>0.05</v>
      </c>
      <c r="BX16" s="30">
        <v>0</v>
      </c>
      <c r="BY16" s="30">
        <v>0</v>
      </c>
      <c r="BZ16" s="30">
        <v>0</v>
      </c>
      <c r="CA16" s="30">
        <v>0</v>
      </c>
      <c r="CB16" s="30">
        <v>402.97</v>
      </c>
      <c r="CC16" s="29">
        <f>SUM($CC$10:$CC$15)</f>
        <v>66.95</v>
      </c>
      <c r="CD16" s="27">
        <f>$I$16/$I$51*100</f>
        <v>20.581716470754849</v>
      </c>
      <c r="CE16" s="27">
        <v>93.74</v>
      </c>
      <c r="CG16" s="27">
        <v>66.55</v>
      </c>
      <c r="CH16" s="27">
        <v>30.07</v>
      </c>
      <c r="CI16" s="27">
        <v>48.31</v>
      </c>
      <c r="CJ16" s="27">
        <v>3907.35</v>
      </c>
      <c r="CK16" s="27">
        <v>1849.82</v>
      </c>
      <c r="CL16" s="27">
        <v>2878.58</v>
      </c>
      <c r="CM16" s="27">
        <v>59.88</v>
      </c>
      <c r="CN16" s="27">
        <v>30.01</v>
      </c>
      <c r="CO16" s="27">
        <v>44.94</v>
      </c>
      <c r="CP16" s="27">
        <v>9.4</v>
      </c>
      <c r="CQ16" s="27">
        <v>1.1000000000000001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"48/1"</f>
        <v>48/1</v>
      </c>
      <c r="B18" s="24" t="s">
        <v>99</v>
      </c>
      <c r="C18" s="25" t="str">
        <f>"60"</f>
        <v>60</v>
      </c>
      <c r="D18" s="25">
        <v>0.85</v>
      </c>
      <c r="E18" s="25">
        <v>0</v>
      </c>
      <c r="F18" s="25">
        <v>3.66</v>
      </c>
      <c r="G18" s="25">
        <v>3.66</v>
      </c>
      <c r="H18" s="25">
        <v>6.37</v>
      </c>
      <c r="I18" s="25">
        <v>60.553198439999996</v>
      </c>
      <c r="J18" s="26">
        <v>0.48</v>
      </c>
      <c r="K18" s="26">
        <v>2.34</v>
      </c>
      <c r="L18" s="26">
        <v>0</v>
      </c>
      <c r="M18" s="26">
        <v>0</v>
      </c>
      <c r="N18" s="26">
        <v>1.73</v>
      </c>
      <c r="O18" s="26">
        <v>3.72</v>
      </c>
      <c r="P18" s="26">
        <v>0.92</v>
      </c>
      <c r="Q18" s="26">
        <v>0</v>
      </c>
      <c r="R18" s="26">
        <v>0</v>
      </c>
      <c r="S18" s="26">
        <v>0.17</v>
      </c>
      <c r="T18" s="26">
        <v>1.1399999999999999</v>
      </c>
      <c r="U18" s="26">
        <v>215.02</v>
      </c>
      <c r="V18" s="26">
        <v>169.85</v>
      </c>
      <c r="W18" s="26">
        <v>11</v>
      </c>
      <c r="X18" s="26">
        <v>12.16</v>
      </c>
      <c r="Y18" s="26">
        <v>27.3</v>
      </c>
      <c r="Z18" s="26">
        <v>0.42</v>
      </c>
      <c r="AA18" s="26">
        <v>0</v>
      </c>
      <c r="AB18" s="26">
        <v>1218.8</v>
      </c>
      <c r="AC18" s="26">
        <v>243.69</v>
      </c>
      <c r="AD18" s="26">
        <v>1.69</v>
      </c>
      <c r="AE18" s="26">
        <v>0.03</v>
      </c>
      <c r="AF18" s="26">
        <v>0.03</v>
      </c>
      <c r="AG18" s="26">
        <v>0.38</v>
      </c>
      <c r="AH18" s="26">
        <v>0.69</v>
      </c>
      <c r="AI18" s="26">
        <v>2.4700000000000002</v>
      </c>
      <c r="AJ18" s="26">
        <v>0</v>
      </c>
      <c r="AK18" s="26">
        <v>13.72</v>
      </c>
      <c r="AL18" s="26">
        <v>16.170000000000002</v>
      </c>
      <c r="AM18" s="26">
        <v>20.57</v>
      </c>
      <c r="AN18" s="26">
        <v>22.14</v>
      </c>
      <c r="AO18" s="26">
        <v>4.1399999999999997</v>
      </c>
      <c r="AP18" s="26">
        <v>15.83</v>
      </c>
      <c r="AQ18" s="26">
        <v>6.53</v>
      </c>
      <c r="AR18" s="26">
        <v>15.63</v>
      </c>
      <c r="AS18" s="26">
        <v>20.45</v>
      </c>
      <c r="AT18" s="26">
        <v>46.11</v>
      </c>
      <c r="AU18" s="26">
        <v>33.380000000000003</v>
      </c>
      <c r="AV18" s="26">
        <v>5.22</v>
      </c>
      <c r="AW18" s="26">
        <v>13.9</v>
      </c>
      <c r="AX18" s="26">
        <v>83.55</v>
      </c>
      <c r="AY18" s="26">
        <v>0</v>
      </c>
      <c r="AZ18" s="26">
        <v>11.16</v>
      </c>
      <c r="BA18" s="26">
        <v>10.72</v>
      </c>
      <c r="BB18" s="26">
        <v>9.81</v>
      </c>
      <c r="BC18" s="26">
        <v>4.7300000000000004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0.88</v>
      </c>
      <c r="BT18" s="26">
        <v>0</v>
      </c>
      <c r="BU18" s="26">
        <v>0</v>
      </c>
      <c r="BV18" s="26">
        <v>2.11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48.06</v>
      </c>
      <c r="CC18" s="25">
        <v>10.77</v>
      </c>
      <c r="CE18" s="23">
        <v>203.13</v>
      </c>
      <c r="CG18" s="23">
        <v>14.66</v>
      </c>
      <c r="CH18" s="23">
        <v>8.56</v>
      </c>
      <c r="CI18" s="23">
        <v>11.61</v>
      </c>
      <c r="CJ18" s="23">
        <v>359.34</v>
      </c>
      <c r="CK18" s="23">
        <v>163.22</v>
      </c>
      <c r="CL18" s="23">
        <v>261.27999999999997</v>
      </c>
      <c r="CM18" s="23">
        <v>6.87</v>
      </c>
      <c r="CN18" s="23">
        <v>1.85</v>
      </c>
      <c r="CO18" s="23">
        <v>4.3600000000000003</v>
      </c>
      <c r="CP18" s="23">
        <v>0</v>
      </c>
      <c r="CQ18" s="23">
        <v>0.3</v>
      </c>
      <c r="CR18" s="23">
        <v>6.53</v>
      </c>
    </row>
    <row r="19" spans="1:96" s="23" customFormat="1">
      <c r="A19" s="23" t="str">
        <f>"6/2"</f>
        <v>6/2</v>
      </c>
      <c r="B19" s="24" t="s">
        <v>100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12.81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7.76</v>
      </c>
    </row>
    <row r="20" spans="1:96" s="23" customFormat="1">
      <c r="A20" s="23" t="str">
        <f>"32/3"</f>
        <v>32/3</v>
      </c>
      <c r="B20" s="24" t="s">
        <v>101</v>
      </c>
      <c r="C20" s="25" t="str">
        <f>"160"</f>
        <v>160</v>
      </c>
      <c r="D20" s="25">
        <v>2.67</v>
      </c>
      <c r="E20" s="25">
        <v>0</v>
      </c>
      <c r="F20" s="25">
        <v>4.24</v>
      </c>
      <c r="G20" s="25">
        <v>4.24</v>
      </c>
      <c r="H20" s="25">
        <v>18.5</v>
      </c>
      <c r="I20" s="25">
        <v>117.76027086399999</v>
      </c>
      <c r="J20" s="26">
        <v>0.56000000000000005</v>
      </c>
      <c r="K20" s="26">
        <v>2.6</v>
      </c>
      <c r="L20" s="26">
        <v>0</v>
      </c>
      <c r="M20" s="26">
        <v>0</v>
      </c>
      <c r="N20" s="26">
        <v>6.56</v>
      </c>
      <c r="O20" s="26">
        <v>9.02</v>
      </c>
      <c r="P20" s="26">
        <v>2.92</v>
      </c>
      <c r="Q20" s="26">
        <v>0</v>
      </c>
      <c r="R20" s="26">
        <v>0</v>
      </c>
      <c r="S20" s="26">
        <v>0.38</v>
      </c>
      <c r="T20" s="26">
        <v>2.25</v>
      </c>
      <c r="U20" s="26">
        <v>324.37</v>
      </c>
      <c r="V20" s="26">
        <v>514.88</v>
      </c>
      <c r="W20" s="26">
        <v>40.630000000000003</v>
      </c>
      <c r="X20" s="26">
        <v>36.65</v>
      </c>
      <c r="Y20" s="26">
        <v>72.77</v>
      </c>
      <c r="Z20" s="26">
        <v>1.1399999999999999</v>
      </c>
      <c r="AA20" s="26">
        <v>0</v>
      </c>
      <c r="AB20" s="26">
        <v>5346</v>
      </c>
      <c r="AC20" s="26">
        <v>1010.52</v>
      </c>
      <c r="AD20" s="26">
        <v>2.11</v>
      </c>
      <c r="AE20" s="26">
        <v>0.1</v>
      </c>
      <c r="AF20" s="26">
        <v>0.08</v>
      </c>
      <c r="AG20" s="26">
        <v>1.22</v>
      </c>
      <c r="AH20" s="26">
        <v>1.92</v>
      </c>
      <c r="AI20" s="26">
        <v>11.32</v>
      </c>
      <c r="AJ20" s="26">
        <v>0</v>
      </c>
      <c r="AK20" s="26">
        <v>62.94</v>
      </c>
      <c r="AL20" s="26">
        <v>63.2</v>
      </c>
      <c r="AM20" s="26">
        <v>85.78</v>
      </c>
      <c r="AN20" s="26">
        <v>74.17</v>
      </c>
      <c r="AO20" s="26">
        <v>19.95</v>
      </c>
      <c r="AP20" s="26">
        <v>57.41</v>
      </c>
      <c r="AQ20" s="26">
        <v>19.57</v>
      </c>
      <c r="AR20" s="26">
        <v>65.23</v>
      </c>
      <c r="AS20" s="26">
        <v>83.04</v>
      </c>
      <c r="AT20" s="26">
        <v>137.6</v>
      </c>
      <c r="AU20" s="26">
        <v>163.86</v>
      </c>
      <c r="AV20" s="26">
        <v>27.44</v>
      </c>
      <c r="AW20" s="26">
        <v>57.97</v>
      </c>
      <c r="AX20" s="26">
        <v>384.96</v>
      </c>
      <c r="AY20" s="26">
        <v>0</v>
      </c>
      <c r="AZ20" s="26">
        <v>70.91</v>
      </c>
      <c r="BA20" s="26">
        <v>60.02</v>
      </c>
      <c r="BB20" s="26">
        <v>45.59</v>
      </c>
      <c r="BC20" s="26">
        <v>23.41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0.28000000000000003</v>
      </c>
      <c r="BL20" s="26">
        <v>0</v>
      </c>
      <c r="BM20" s="26">
        <v>0.17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1.01</v>
      </c>
      <c r="BT20" s="26">
        <v>0</v>
      </c>
      <c r="BU20" s="26">
        <v>0</v>
      </c>
      <c r="BV20" s="26">
        <v>2.36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174.88</v>
      </c>
      <c r="CC20" s="25">
        <v>20.66</v>
      </c>
      <c r="CE20" s="23">
        <v>891</v>
      </c>
      <c r="CG20" s="23">
        <v>41.27</v>
      </c>
      <c r="CH20" s="23">
        <v>23.23</v>
      </c>
      <c r="CI20" s="23">
        <v>32.25</v>
      </c>
      <c r="CJ20" s="23">
        <v>1164.6600000000001</v>
      </c>
      <c r="CK20" s="23">
        <v>442.9</v>
      </c>
      <c r="CL20" s="23">
        <v>803.78</v>
      </c>
      <c r="CM20" s="23">
        <v>28.55</v>
      </c>
      <c r="CN20" s="23">
        <v>14.69</v>
      </c>
      <c r="CO20" s="23">
        <v>21.64</v>
      </c>
      <c r="CP20" s="23">
        <v>0</v>
      </c>
      <c r="CQ20" s="23">
        <v>0.8</v>
      </c>
      <c r="CR20" s="23">
        <v>12.52</v>
      </c>
    </row>
    <row r="21" spans="1:96" s="23" customFormat="1">
      <c r="A21" s="23" t="str">
        <f>"16/10"</f>
        <v>16/10</v>
      </c>
      <c r="B21" s="24" t="s">
        <v>102</v>
      </c>
      <c r="C21" s="25" t="str">
        <f>"90"</f>
        <v>90</v>
      </c>
      <c r="D21" s="25">
        <v>11.25</v>
      </c>
      <c r="E21" s="25">
        <v>10.45</v>
      </c>
      <c r="F21" s="25">
        <v>13.03</v>
      </c>
      <c r="G21" s="25">
        <v>1.7</v>
      </c>
      <c r="H21" s="25">
        <v>5.58</v>
      </c>
      <c r="I21" s="25">
        <v>184.88234</v>
      </c>
      <c r="J21" s="26">
        <v>4.09</v>
      </c>
      <c r="K21" s="26">
        <v>1.3</v>
      </c>
      <c r="L21" s="26">
        <v>0</v>
      </c>
      <c r="M21" s="26">
        <v>0</v>
      </c>
      <c r="N21" s="26">
        <v>0.82</v>
      </c>
      <c r="O21" s="26">
        <v>4.57</v>
      </c>
      <c r="P21" s="26">
        <v>0.2</v>
      </c>
      <c r="Q21" s="26">
        <v>0</v>
      </c>
      <c r="R21" s="26">
        <v>0</v>
      </c>
      <c r="S21" s="26">
        <v>0.11</v>
      </c>
      <c r="T21" s="26">
        <v>1.45</v>
      </c>
      <c r="U21" s="26">
        <v>61.17</v>
      </c>
      <c r="V21" s="26">
        <v>47.67</v>
      </c>
      <c r="W21" s="26">
        <v>28.36</v>
      </c>
      <c r="X21" s="26">
        <v>4.28</v>
      </c>
      <c r="Y21" s="26">
        <v>55.97</v>
      </c>
      <c r="Z21" s="26">
        <v>0.74</v>
      </c>
      <c r="AA21" s="26">
        <v>39.229999999999997</v>
      </c>
      <c r="AB21" s="26">
        <v>16.899999999999999</v>
      </c>
      <c r="AC21" s="26">
        <v>74.23</v>
      </c>
      <c r="AD21" s="26">
        <v>1.27</v>
      </c>
      <c r="AE21" s="26">
        <v>0.02</v>
      </c>
      <c r="AF21" s="26">
        <v>7.0000000000000007E-2</v>
      </c>
      <c r="AG21" s="26">
        <v>2.7</v>
      </c>
      <c r="AH21" s="26">
        <v>8.2100000000000009</v>
      </c>
      <c r="AI21" s="26">
        <v>0.03</v>
      </c>
      <c r="AJ21" s="26">
        <v>0</v>
      </c>
      <c r="AK21" s="26">
        <v>672.99</v>
      </c>
      <c r="AL21" s="26">
        <v>682.57</v>
      </c>
      <c r="AM21" s="26">
        <v>1029.81</v>
      </c>
      <c r="AN21" s="26">
        <v>1146.4000000000001</v>
      </c>
      <c r="AO21" s="26">
        <v>317.77</v>
      </c>
      <c r="AP21" s="26">
        <v>579.41</v>
      </c>
      <c r="AQ21" s="26">
        <v>46.9</v>
      </c>
      <c r="AR21" s="26">
        <v>605.1</v>
      </c>
      <c r="AS21" s="26">
        <v>113.78</v>
      </c>
      <c r="AT21" s="26">
        <v>133.33000000000001</v>
      </c>
      <c r="AU21" s="26">
        <v>193.24</v>
      </c>
      <c r="AV21" s="26">
        <v>339.19</v>
      </c>
      <c r="AW21" s="26">
        <v>77.55</v>
      </c>
      <c r="AX21" s="26">
        <v>502.64</v>
      </c>
      <c r="AY21" s="26">
        <v>0.76</v>
      </c>
      <c r="AZ21" s="26">
        <v>166.32</v>
      </c>
      <c r="BA21" s="26">
        <v>159.11000000000001</v>
      </c>
      <c r="BB21" s="26">
        <v>427.35</v>
      </c>
      <c r="BC21" s="26">
        <v>163.74</v>
      </c>
      <c r="BD21" s="26">
        <v>0</v>
      </c>
      <c r="BE21" s="26">
        <v>0</v>
      </c>
      <c r="BF21" s="26">
        <v>0.01</v>
      </c>
      <c r="BG21" s="26">
        <v>0.03</v>
      </c>
      <c r="BH21" s="26">
        <v>0.03</v>
      </c>
      <c r="BI21" s="26">
        <v>7.0000000000000007E-2</v>
      </c>
      <c r="BJ21" s="26">
        <v>0.01</v>
      </c>
      <c r="BK21" s="26">
        <v>0.28000000000000003</v>
      </c>
      <c r="BL21" s="26">
        <v>0.01</v>
      </c>
      <c r="BM21" s="26">
        <v>0.16</v>
      </c>
      <c r="BN21" s="26">
        <v>0.01</v>
      </c>
      <c r="BO21" s="26">
        <v>0.01</v>
      </c>
      <c r="BP21" s="26">
        <v>0</v>
      </c>
      <c r="BQ21" s="26">
        <v>0.01</v>
      </c>
      <c r="BR21" s="26">
        <v>0.01</v>
      </c>
      <c r="BS21" s="26">
        <v>0.57999999999999996</v>
      </c>
      <c r="BT21" s="26">
        <v>0</v>
      </c>
      <c r="BU21" s="26">
        <v>0</v>
      </c>
      <c r="BV21" s="26">
        <v>1.01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69.44</v>
      </c>
      <c r="CC21" s="25">
        <v>46.7</v>
      </c>
      <c r="CE21" s="23">
        <v>42.04</v>
      </c>
      <c r="CG21" s="23">
        <v>15.22</v>
      </c>
      <c r="CH21" s="23">
        <v>8.34</v>
      </c>
      <c r="CI21" s="23">
        <v>11.78</v>
      </c>
      <c r="CJ21" s="23">
        <v>424.33</v>
      </c>
      <c r="CK21" s="23">
        <v>207.84</v>
      </c>
      <c r="CL21" s="23">
        <v>316.08999999999997</v>
      </c>
      <c r="CM21" s="23">
        <v>3.45</v>
      </c>
      <c r="CN21" s="23">
        <v>2.6</v>
      </c>
      <c r="CO21" s="23">
        <v>3.03</v>
      </c>
      <c r="CP21" s="23">
        <v>0</v>
      </c>
      <c r="CQ21" s="23">
        <v>0.5</v>
      </c>
      <c r="CR21" s="23">
        <v>28.47</v>
      </c>
    </row>
    <row r="22" spans="1:96" s="23" customFormat="1">
      <c r="A22" s="23" t="str">
        <f>"2"</f>
        <v>2</v>
      </c>
      <c r="B22" s="24" t="s">
        <v>95</v>
      </c>
      <c r="C22" s="25" t="str">
        <f>"26,4"</f>
        <v>26,4</v>
      </c>
      <c r="D22" s="25">
        <v>1.75</v>
      </c>
      <c r="E22" s="25">
        <v>0</v>
      </c>
      <c r="F22" s="25">
        <v>0.17</v>
      </c>
      <c r="G22" s="25">
        <v>0.17</v>
      </c>
      <c r="H22" s="25">
        <v>12.38</v>
      </c>
      <c r="I22" s="25">
        <v>59.109863999999995</v>
      </c>
      <c r="J22" s="26">
        <v>0</v>
      </c>
      <c r="K22" s="26">
        <v>0</v>
      </c>
      <c r="L22" s="26">
        <v>0</v>
      </c>
      <c r="M22" s="26">
        <v>0</v>
      </c>
      <c r="N22" s="26">
        <v>0.28999999999999998</v>
      </c>
      <c r="O22" s="26">
        <v>12.04</v>
      </c>
      <c r="P22" s="26">
        <v>0.05</v>
      </c>
      <c r="Q22" s="26">
        <v>0</v>
      </c>
      <c r="R22" s="26">
        <v>0</v>
      </c>
      <c r="S22" s="26">
        <v>0</v>
      </c>
      <c r="T22" s="26">
        <v>0.48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84.29</v>
      </c>
      <c r="AL22" s="26">
        <v>87.74</v>
      </c>
      <c r="AM22" s="26">
        <v>134.36000000000001</v>
      </c>
      <c r="AN22" s="26">
        <v>44.56</v>
      </c>
      <c r="AO22" s="26">
        <v>26.41</v>
      </c>
      <c r="AP22" s="26">
        <v>52.83</v>
      </c>
      <c r="AQ22" s="26">
        <v>19.98</v>
      </c>
      <c r="AR22" s="26">
        <v>95.55</v>
      </c>
      <c r="AS22" s="26">
        <v>59.26</v>
      </c>
      <c r="AT22" s="26">
        <v>82.68</v>
      </c>
      <c r="AU22" s="26">
        <v>68.209999999999994</v>
      </c>
      <c r="AV22" s="26">
        <v>35.83</v>
      </c>
      <c r="AW22" s="26">
        <v>63.39</v>
      </c>
      <c r="AX22" s="26">
        <v>530.1</v>
      </c>
      <c r="AY22" s="26">
        <v>0</v>
      </c>
      <c r="AZ22" s="26">
        <v>172.72</v>
      </c>
      <c r="BA22" s="26">
        <v>75.11</v>
      </c>
      <c r="BB22" s="26">
        <v>49.84</v>
      </c>
      <c r="BC22" s="26">
        <v>39.5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10.32</v>
      </c>
      <c r="CC22" s="25">
        <v>1.9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1.58</v>
      </c>
    </row>
    <row r="23" spans="1:96" s="23" customFormat="1">
      <c r="A23" s="23" t="str">
        <f>"3"</f>
        <v>3</v>
      </c>
      <c r="B23" s="24" t="s">
        <v>103</v>
      </c>
      <c r="C23" s="25" t="str">
        <f>"30"</f>
        <v>30</v>
      </c>
      <c r="D23" s="25">
        <v>1.98</v>
      </c>
      <c r="E23" s="25">
        <v>0</v>
      </c>
      <c r="F23" s="25">
        <v>0.36</v>
      </c>
      <c r="G23" s="25">
        <v>0.36</v>
      </c>
      <c r="H23" s="25">
        <v>12.51</v>
      </c>
      <c r="I23" s="25">
        <v>58.013999999999989</v>
      </c>
      <c r="J23" s="26">
        <v>0.06</v>
      </c>
      <c r="K23" s="26">
        <v>0</v>
      </c>
      <c r="L23" s="26">
        <v>0</v>
      </c>
      <c r="M23" s="26">
        <v>0</v>
      </c>
      <c r="N23" s="26">
        <v>0.36</v>
      </c>
      <c r="O23" s="26">
        <v>9.66</v>
      </c>
      <c r="P23" s="26">
        <v>2.4900000000000002</v>
      </c>
      <c r="Q23" s="26">
        <v>0</v>
      </c>
      <c r="R23" s="26">
        <v>0</v>
      </c>
      <c r="S23" s="26">
        <v>0.3</v>
      </c>
      <c r="T23" s="26">
        <v>0.75</v>
      </c>
      <c r="U23" s="26">
        <v>183</v>
      </c>
      <c r="V23" s="26">
        <v>73.5</v>
      </c>
      <c r="W23" s="26">
        <v>10.5</v>
      </c>
      <c r="X23" s="26">
        <v>14.1</v>
      </c>
      <c r="Y23" s="26">
        <v>47.4</v>
      </c>
      <c r="Z23" s="26">
        <v>1.17</v>
      </c>
      <c r="AA23" s="26">
        <v>0</v>
      </c>
      <c r="AB23" s="26">
        <v>1.5</v>
      </c>
      <c r="AC23" s="26">
        <v>0.3</v>
      </c>
      <c r="AD23" s="26">
        <v>0.42</v>
      </c>
      <c r="AE23" s="26">
        <v>0.05</v>
      </c>
      <c r="AF23" s="26">
        <v>0.02</v>
      </c>
      <c r="AG23" s="26">
        <v>0.21</v>
      </c>
      <c r="AH23" s="26">
        <v>0.6</v>
      </c>
      <c r="AI23" s="26">
        <v>0</v>
      </c>
      <c r="AJ23" s="26">
        <v>0</v>
      </c>
      <c r="AK23" s="26">
        <v>96.6</v>
      </c>
      <c r="AL23" s="26">
        <v>74.400000000000006</v>
      </c>
      <c r="AM23" s="26">
        <v>128.1</v>
      </c>
      <c r="AN23" s="26">
        <v>66.900000000000006</v>
      </c>
      <c r="AO23" s="26">
        <v>27.9</v>
      </c>
      <c r="AP23" s="26">
        <v>59.4</v>
      </c>
      <c r="AQ23" s="26">
        <v>24</v>
      </c>
      <c r="AR23" s="26">
        <v>111.3</v>
      </c>
      <c r="AS23" s="26">
        <v>89.1</v>
      </c>
      <c r="AT23" s="26">
        <v>87.3</v>
      </c>
      <c r="AU23" s="26">
        <v>139.19999999999999</v>
      </c>
      <c r="AV23" s="26">
        <v>37.200000000000003</v>
      </c>
      <c r="AW23" s="26">
        <v>93</v>
      </c>
      <c r="AX23" s="26">
        <v>458.7</v>
      </c>
      <c r="AY23" s="26">
        <v>0</v>
      </c>
      <c r="AZ23" s="26">
        <v>157.80000000000001</v>
      </c>
      <c r="BA23" s="26">
        <v>87.3</v>
      </c>
      <c r="BB23" s="26">
        <v>54</v>
      </c>
      <c r="BC23" s="26">
        <v>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0.14000000000000001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14.1</v>
      </c>
      <c r="CC23" s="25">
        <v>2.2200000000000002</v>
      </c>
      <c r="CE23" s="23">
        <v>0.25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1.85</v>
      </c>
    </row>
    <row r="24" spans="1:96" s="19" customFormat="1">
      <c r="A24" s="19" t="str">
        <f>"27/10"</f>
        <v>27/10</v>
      </c>
      <c r="B24" s="20" t="s">
        <v>104</v>
      </c>
      <c r="C24" s="21" t="str">
        <f>"200"</f>
        <v>200</v>
      </c>
      <c r="D24" s="21">
        <v>0.1</v>
      </c>
      <c r="E24" s="21">
        <v>0</v>
      </c>
      <c r="F24" s="21">
        <v>0.02</v>
      </c>
      <c r="G24" s="21">
        <v>0.02</v>
      </c>
      <c r="H24" s="21">
        <v>5.94</v>
      </c>
      <c r="I24" s="21">
        <v>23.095202</v>
      </c>
      <c r="J24" s="22">
        <v>0</v>
      </c>
      <c r="K24" s="22">
        <v>0</v>
      </c>
      <c r="L24" s="22">
        <v>0</v>
      </c>
      <c r="M24" s="22">
        <v>0</v>
      </c>
      <c r="N24" s="22">
        <v>5.89</v>
      </c>
      <c r="O24" s="22">
        <v>0</v>
      </c>
      <c r="P24" s="22">
        <v>0.05</v>
      </c>
      <c r="Q24" s="22">
        <v>0</v>
      </c>
      <c r="R24" s="22">
        <v>0</v>
      </c>
      <c r="S24" s="22">
        <v>0</v>
      </c>
      <c r="T24" s="22">
        <v>0.03</v>
      </c>
      <c r="U24" s="22">
        <v>0.06</v>
      </c>
      <c r="V24" s="22">
        <v>0.18</v>
      </c>
      <c r="W24" s="22">
        <v>0.17</v>
      </c>
      <c r="X24" s="22">
        <v>0</v>
      </c>
      <c r="Y24" s="22">
        <v>0</v>
      </c>
      <c r="Z24" s="22">
        <v>0.02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200.05</v>
      </c>
      <c r="CC24" s="21">
        <v>1.1499999999999999</v>
      </c>
      <c r="CE24" s="19">
        <v>0</v>
      </c>
      <c r="CG24" s="19">
        <v>0.6</v>
      </c>
      <c r="CH24" s="19">
        <v>0.6</v>
      </c>
      <c r="CI24" s="19">
        <v>0.6</v>
      </c>
      <c r="CJ24" s="19">
        <v>60</v>
      </c>
      <c r="CK24" s="19">
        <v>24.6</v>
      </c>
      <c r="CL24" s="19">
        <v>42.3</v>
      </c>
      <c r="CM24" s="19">
        <v>6.54</v>
      </c>
      <c r="CN24" s="19">
        <v>3.84</v>
      </c>
      <c r="CO24" s="19">
        <v>5.19</v>
      </c>
      <c r="CP24" s="19">
        <v>6</v>
      </c>
      <c r="CQ24" s="19">
        <v>0</v>
      </c>
      <c r="CR24" s="19">
        <v>0.7</v>
      </c>
    </row>
    <row r="25" spans="1:96" s="27" customFormat="1" ht="11.4">
      <c r="B25" s="28" t="s">
        <v>105</v>
      </c>
      <c r="C25" s="29"/>
      <c r="D25" s="29">
        <v>20.059999999999999</v>
      </c>
      <c r="E25" s="29">
        <v>10.45</v>
      </c>
      <c r="F25" s="29">
        <v>23.91</v>
      </c>
      <c r="G25" s="29">
        <v>12.31</v>
      </c>
      <c r="H25" s="29">
        <v>68.7</v>
      </c>
      <c r="I25" s="29">
        <v>558.21</v>
      </c>
      <c r="J25" s="30">
        <v>5.81</v>
      </c>
      <c r="K25" s="30">
        <v>7.54</v>
      </c>
      <c r="L25" s="30">
        <v>0</v>
      </c>
      <c r="M25" s="30">
        <v>0</v>
      </c>
      <c r="N25" s="30">
        <v>18.84</v>
      </c>
      <c r="O25" s="30">
        <v>41.8</v>
      </c>
      <c r="P25" s="30">
        <v>8.06</v>
      </c>
      <c r="Q25" s="30">
        <v>0</v>
      </c>
      <c r="R25" s="30">
        <v>0</v>
      </c>
      <c r="S25" s="30">
        <v>1.22</v>
      </c>
      <c r="T25" s="30">
        <v>7.61</v>
      </c>
      <c r="U25" s="30">
        <v>1104.93</v>
      </c>
      <c r="V25" s="30">
        <v>1063.31</v>
      </c>
      <c r="W25" s="30">
        <v>122.09</v>
      </c>
      <c r="X25" s="30">
        <v>82.58</v>
      </c>
      <c r="Y25" s="30">
        <v>235.45</v>
      </c>
      <c r="Z25" s="30">
        <v>4.01</v>
      </c>
      <c r="AA25" s="30">
        <v>41.63</v>
      </c>
      <c r="AB25" s="30">
        <v>7747.68</v>
      </c>
      <c r="AC25" s="30">
        <v>1575.12</v>
      </c>
      <c r="AD25" s="30">
        <v>6.49</v>
      </c>
      <c r="AE25" s="30">
        <v>0.24</v>
      </c>
      <c r="AF25" s="30">
        <v>0.23</v>
      </c>
      <c r="AG25" s="30">
        <v>5.0999999999999996</v>
      </c>
      <c r="AH25" s="30">
        <v>12.39</v>
      </c>
      <c r="AI25" s="30">
        <v>24.67</v>
      </c>
      <c r="AJ25" s="30">
        <v>0</v>
      </c>
      <c r="AK25" s="30">
        <v>1006.26</v>
      </c>
      <c r="AL25" s="30">
        <v>988.45</v>
      </c>
      <c r="AM25" s="30">
        <v>1505.37</v>
      </c>
      <c r="AN25" s="30">
        <v>1461.26</v>
      </c>
      <c r="AO25" s="30">
        <v>428.77</v>
      </c>
      <c r="AP25" s="30">
        <v>829.46</v>
      </c>
      <c r="AQ25" s="30">
        <v>134.91999999999999</v>
      </c>
      <c r="AR25" s="30">
        <v>960.53</v>
      </c>
      <c r="AS25" s="30">
        <v>458.67</v>
      </c>
      <c r="AT25" s="30">
        <v>602.4</v>
      </c>
      <c r="AU25" s="30">
        <v>778.72</v>
      </c>
      <c r="AV25" s="30">
        <v>489.25</v>
      </c>
      <c r="AW25" s="30">
        <v>375.96</v>
      </c>
      <c r="AX25" s="30">
        <v>2281.5300000000002</v>
      </c>
      <c r="AY25" s="30">
        <v>0.76</v>
      </c>
      <c r="AZ25" s="30">
        <v>647.97</v>
      </c>
      <c r="BA25" s="30">
        <v>461.96</v>
      </c>
      <c r="BB25" s="30">
        <v>644.04</v>
      </c>
      <c r="BC25" s="30">
        <v>294.70999999999998</v>
      </c>
      <c r="BD25" s="30">
        <v>0</v>
      </c>
      <c r="BE25" s="30">
        <v>0</v>
      </c>
      <c r="BF25" s="30">
        <v>0.01</v>
      </c>
      <c r="BG25" s="30">
        <v>0.03</v>
      </c>
      <c r="BH25" s="30">
        <v>0.03</v>
      </c>
      <c r="BI25" s="30">
        <v>7.0000000000000007E-2</v>
      </c>
      <c r="BJ25" s="30">
        <v>0.01</v>
      </c>
      <c r="BK25" s="30">
        <v>0.99</v>
      </c>
      <c r="BL25" s="30">
        <v>0.01</v>
      </c>
      <c r="BM25" s="30">
        <v>0.56000000000000005</v>
      </c>
      <c r="BN25" s="30">
        <v>0.04</v>
      </c>
      <c r="BO25" s="30">
        <v>0.08</v>
      </c>
      <c r="BP25" s="30">
        <v>0</v>
      </c>
      <c r="BQ25" s="30">
        <v>0.01</v>
      </c>
      <c r="BR25" s="30">
        <v>0.02</v>
      </c>
      <c r="BS25" s="30">
        <v>2.96</v>
      </c>
      <c r="BT25" s="30">
        <v>0</v>
      </c>
      <c r="BU25" s="30">
        <v>0</v>
      </c>
      <c r="BV25" s="30">
        <v>6.89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751.42</v>
      </c>
      <c r="CC25" s="29">
        <f>SUM($CC$17:$CC$24)</f>
        <v>96.210000000000008</v>
      </c>
      <c r="CD25" s="27">
        <f>$I$25/$I$51*100</f>
        <v>19.763843648208471</v>
      </c>
      <c r="CE25" s="27">
        <v>1332.91</v>
      </c>
      <c r="CG25" s="27">
        <v>117.97</v>
      </c>
      <c r="CH25" s="27">
        <v>67.88</v>
      </c>
      <c r="CI25" s="27">
        <v>92.93</v>
      </c>
      <c r="CJ25" s="27">
        <v>4664.03</v>
      </c>
      <c r="CK25" s="27">
        <v>1836.78</v>
      </c>
      <c r="CL25" s="27">
        <v>3250.4</v>
      </c>
      <c r="CM25" s="27">
        <v>107.4</v>
      </c>
      <c r="CN25" s="27">
        <v>65.849999999999994</v>
      </c>
      <c r="CO25" s="27">
        <v>86.65</v>
      </c>
      <c r="CP25" s="27">
        <v>6</v>
      </c>
      <c r="CQ25" s="27">
        <v>2.4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9.84</v>
      </c>
      <c r="CE27" s="23">
        <v>0</v>
      </c>
      <c r="CG27" s="23">
        <v>3.6</v>
      </c>
      <c r="CH27" s="23">
        <v>3.6</v>
      </c>
      <c r="CI27" s="23">
        <v>3.6</v>
      </c>
      <c r="CJ27" s="23">
        <v>360</v>
      </c>
      <c r="CK27" s="23">
        <v>163.80000000000001</v>
      </c>
      <c r="CL27" s="23">
        <v>261.89999999999998</v>
      </c>
      <c r="CM27" s="23">
        <v>0.54</v>
      </c>
      <c r="CN27" s="23">
        <v>0.54</v>
      </c>
      <c r="CO27" s="23">
        <v>0.54</v>
      </c>
      <c r="CP27" s="23">
        <v>0</v>
      </c>
      <c r="CQ27" s="23">
        <v>0</v>
      </c>
      <c r="CR27" s="23">
        <v>8.1999999999999993</v>
      </c>
    </row>
    <row r="28" spans="1:96" s="19" customFormat="1">
      <c r="A28" s="19" t="str">
        <f>"13"</f>
        <v>13</v>
      </c>
      <c r="B28" s="20" t="s">
        <v>108</v>
      </c>
      <c r="C28" s="21" t="str">
        <f>"150"</f>
        <v>150</v>
      </c>
      <c r="D28" s="21">
        <v>0.6</v>
      </c>
      <c r="E28" s="21">
        <v>0</v>
      </c>
      <c r="F28" s="21">
        <v>0.6</v>
      </c>
      <c r="G28" s="21">
        <v>0.6</v>
      </c>
      <c r="H28" s="21">
        <v>17.399999999999999</v>
      </c>
      <c r="I28" s="21">
        <v>73.02</v>
      </c>
      <c r="J28" s="22">
        <v>0.15</v>
      </c>
      <c r="K28" s="22">
        <v>0</v>
      </c>
      <c r="L28" s="22">
        <v>0</v>
      </c>
      <c r="M28" s="22">
        <v>0</v>
      </c>
      <c r="N28" s="22">
        <v>13.5</v>
      </c>
      <c r="O28" s="22">
        <v>1.2</v>
      </c>
      <c r="P28" s="22">
        <v>2.7</v>
      </c>
      <c r="Q28" s="22">
        <v>0</v>
      </c>
      <c r="R28" s="22">
        <v>0</v>
      </c>
      <c r="S28" s="22">
        <v>1.2</v>
      </c>
      <c r="T28" s="22">
        <v>0.75</v>
      </c>
      <c r="U28" s="22">
        <v>39</v>
      </c>
      <c r="V28" s="22">
        <v>417</v>
      </c>
      <c r="W28" s="22">
        <v>24</v>
      </c>
      <c r="X28" s="22">
        <v>13.5</v>
      </c>
      <c r="Y28" s="22">
        <v>16.5</v>
      </c>
      <c r="Z28" s="22">
        <v>3.3</v>
      </c>
      <c r="AA28" s="22">
        <v>0</v>
      </c>
      <c r="AB28" s="22">
        <v>45</v>
      </c>
      <c r="AC28" s="22">
        <v>7.5</v>
      </c>
      <c r="AD28" s="22">
        <v>0.3</v>
      </c>
      <c r="AE28" s="22">
        <v>0.05</v>
      </c>
      <c r="AF28" s="22">
        <v>0.03</v>
      </c>
      <c r="AG28" s="22">
        <v>0.45</v>
      </c>
      <c r="AH28" s="22">
        <v>0.6</v>
      </c>
      <c r="AI28" s="22">
        <v>15</v>
      </c>
      <c r="AJ28" s="22">
        <v>0</v>
      </c>
      <c r="AK28" s="22">
        <v>18</v>
      </c>
      <c r="AL28" s="22">
        <v>19.5</v>
      </c>
      <c r="AM28" s="22">
        <v>28.5</v>
      </c>
      <c r="AN28" s="22">
        <v>27</v>
      </c>
      <c r="AO28" s="22">
        <v>4.5</v>
      </c>
      <c r="AP28" s="22">
        <v>16.5</v>
      </c>
      <c r="AQ28" s="22">
        <v>4.5</v>
      </c>
      <c r="AR28" s="22">
        <v>13.5</v>
      </c>
      <c r="AS28" s="22">
        <v>25.5</v>
      </c>
      <c r="AT28" s="22">
        <v>15</v>
      </c>
      <c r="AU28" s="22">
        <v>117</v>
      </c>
      <c r="AV28" s="22">
        <v>10.5</v>
      </c>
      <c r="AW28" s="22">
        <v>21</v>
      </c>
      <c r="AX28" s="22">
        <v>63</v>
      </c>
      <c r="AY28" s="22">
        <v>0</v>
      </c>
      <c r="AZ28" s="22">
        <v>19.5</v>
      </c>
      <c r="BA28" s="22">
        <v>24</v>
      </c>
      <c r="BB28" s="22">
        <v>9</v>
      </c>
      <c r="BC28" s="22">
        <v>7.5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129.44999999999999</v>
      </c>
      <c r="CC28" s="21">
        <v>27</v>
      </c>
      <c r="CE28" s="19">
        <v>7.5</v>
      </c>
      <c r="CG28" s="19">
        <v>3.2</v>
      </c>
      <c r="CH28" s="19">
        <v>3.2</v>
      </c>
      <c r="CI28" s="19">
        <v>3.2</v>
      </c>
      <c r="CJ28" s="19">
        <v>240</v>
      </c>
      <c r="CK28" s="19">
        <v>240</v>
      </c>
      <c r="CL28" s="19">
        <v>240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22.5</v>
      </c>
    </row>
    <row r="29" spans="1:96" s="27" customFormat="1" ht="11.4">
      <c r="B29" s="28" t="s">
        <v>109</v>
      </c>
      <c r="C29" s="29"/>
      <c r="D29" s="29">
        <v>1.6</v>
      </c>
      <c r="E29" s="29">
        <v>0</v>
      </c>
      <c r="F29" s="29">
        <v>0.8</v>
      </c>
      <c r="G29" s="29">
        <v>0.6</v>
      </c>
      <c r="H29" s="29">
        <v>38</v>
      </c>
      <c r="I29" s="29">
        <v>159.5</v>
      </c>
      <c r="J29" s="30">
        <v>0.15</v>
      </c>
      <c r="K29" s="30">
        <v>0</v>
      </c>
      <c r="L29" s="30">
        <v>0</v>
      </c>
      <c r="M29" s="30">
        <v>0</v>
      </c>
      <c r="N29" s="30">
        <v>33.299999999999997</v>
      </c>
      <c r="O29" s="30">
        <v>1.6</v>
      </c>
      <c r="P29" s="30">
        <v>3.1</v>
      </c>
      <c r="Q29" s="30">
        <v>0</v>
      </c>
      <c r="R29" s="30">
        <v>0</v>
      </c>
      <c r="S29" s="30">
        <v>2.2000000000000002</v>
      </c>
      <c r="T29" s="30">
        <v>1.35</v>
      </c>
      <c r="U29" s="30">
        <v>51</v>
      </c>
      <c r="V29" s="30">
        <v>657</v>
      </c>
      <c r="W29" s="30">
        <v>38</v>
      </c>
      <c r="X29" s="30">
        <v>21.5</v>
      </c>
      <c r="Y29" s="30">
        <v>30.5</v>
      </c>
      <c r="Z29" s="30">
        <v>6.1</v>
      </c>
      <c r="AA29" s="30">
        <v>0</v>
      </c>
      <c r="AB29" s="30">
        <v>45</v>
      </c>
      <c r="AC29" s="30">
        <v>7.5</v>
      </c>
      <c r="AD29" s="30">
        <v>0.5</v>
      </c>
      <c r="AE29" s="30">
        <v>7.0000000000000007E-2</v>
      </c>
      <c r="AF29" s="30">
        <v>0.05</v>
      </c>
      <c r="AG29" s="30">
        <v>0.65</v>
      </c>
      <c r="AH29" s="30">
        <v>1</v>
      </c>
      <c r="AI29" s="30">
        <v>19</v>
      </c>
      <c r="AJ29" s="30">
        <v>0.4</v>
      </c>
      <c r="AK29" s="30">
        <v>34</v>
      </c>
      <c r="AL29" s="30">
        <v>39.5</v>
      </c>
      <c r="AM29" s="30">
        <v>56.5</v>
      </c>
      <c r="AN29" s="30">
        <v>55</v>
      </c>
      <c r="AO29" s="30">
        <v>8.5</v>
      </c>
      <c r="AP29" s="30">
        <v>32.5</v>
      </c>
      <c r="AQ29" s="30">
        <v>8.5</v>
      </c>
      <c r="AR29" s="30">
        <v>27.5</v>
      </c>
      <c r="AS29" s="30">
        <v>51.5</v>
      </c>
      <c r="AT29" s="30">
        <v>31</v>
      </c>
      <c r="AU29" s="30">
        <v>233</v>
      </c>
      <c r="AV29" s="30">
        <v>20.5</v>
      </c>
      <c r="AW29" s="30">
        <v>43</v>
      </c>
      <c r="AX29" s="30">
        <v>127</v>
      </c>
      <c r="AY29" s="30">
        <v>0</v>
      </c>
      <c r="AZ29" s="30">
        <v>39.5</v>
      </c>
      <c r="BA29" s="30">
        <v>48</v>
      </c>
      <c r="BB29" s="30">
        <v>19</v>
      </c>
      <c r="BC29" s="30">
        <v>15.5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305.64999999999998</v>
      </c>
      <c r="CC29" s="29">
        <f>SUM($CC$26:$CC$28)</f>
        <v>36.840000000000003</v>
      </c>
      <c r="CD29" s="27">
        <f>$I$29/$I$51*100</f>
        <v>5.6472171080583484</v>
      </c>
      <c r="CE29" s="27">
        <v>7.5</v>
      </c>
      <c r="CG29" s="27">
        <v>6.8</v>
      </c>
      <c r="CH29" s="27">
        <v>6.8</v>
      </c>
      <c r="CI29" s="27">
        <v>6.8</v>
      </c>
      <c r="CJ29" s="27">
        <v>600</v>
      </c>
      <c r="CK29" s="27">
        <v>403.8</v>
      </c>
      <c r="CL29" s="27">
        <v>501.9</v>
      </c>
      <c r="CM29" s="27">
        <v>0.54</v>
      </c>
      <c r="CN29" s="27">
        <v>0.54</v>
      </c>
      <c r="CO29" s="27">
        <v>0.54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"2/4"</f>
        <v>2/4</v>
      </c>
      <c r="B32" s="24" t="s">
        <v>92</v>
      </c>
      <c r="C32" s="25" t="str">
        <f>"260"</f>
        <v>260</v>
      </c>
      <c r="D32" s="25">
        <v>10.17</v>
      </c>
      <c r="E32" s="25">
        <v>3.75</v>
      </c>
      <c r="F32" s="25">
        <v>10.38</v>
      </c>
      <c r="G32" s="25">
        <v>1.68</v>
      </c>
      <c r="H32" s="25">
        <v>44.82</v>
      </c>
      <c r="I32" s="25">
        <v>302.92367039999999</v>
      </c>
      <c r="J32" s="26">
        <v>5.97</v>
      </c>
      <c r="K32" s="26">
        <v>0.14000000000000001</v>
      </c>
      <c r="L32" s="26">
        <v>0</v>
      </c>
      <c r="M32" s="26">
        <v>0</v>
      </c>
      <c r="N32" s="26">
        <v>11.87</v>
      </c>
      <c r="O32" s="26">
        <v>27.37</v>
      </c>
      <c r="P32" s="26">
        <v>5.58</v>
      </c>
      <c r="Q32" s="26">
        <v>0</v>
      </c>
      <c r="R32" s="26">
        <v>0</v>
      </c>
      <c r="S32" s="26">
        <v>0.13</v>
      </c>
      <c r="T32" s="26">
        <v>3.19</v>
      </c>
      <c r="U32" s="26">
        <v>565.11</v>
      </c>
      <c r="V32" s="26">
        <v>385.73</v>
      </c>
      <c r="W32" s="26">
        <v>167.71</v>
      </c>
      <c r="X32" s="26">
        <v>116.36</v>
      </c>
      <c r="Y32" s="26">
        <v>255.64</v>
      </c>
      <c r="Z32" s="26">
        <v>3.57</v>
      </c>
      <c r="AA32" s="26">
        <v>52</v>
      </c>
      <c r="AB32" s="26">
        <v>33.93</v>
      </c>
      <c r="AC32" s="26">
        <v>58.89</v>
      </c>
      <c r="AD32" s="26">
        <v>0.48</v>
      </c>
      <c r="AE32" s="26">
        <v>0.23</v>
      </c>
      <c r="AF32" s="26">
        <v>0.28000000000000003</v>
      </c>
      <c r="AG32" s="26">
        <v>1.97</v>
      </c>
      <c r="AH32" s="26">
        <v>4.8</v>
      </c>
      <c r="AI32" s="26">
        <v>0.68</v>
      </c>
      <c r="AJ32" s="26">
        <v>0</v>
      </c>
      <c r="AK32" s="26">
        <v>511</v>
      </c>
      <c r="AL32" s="26">
        <v>442.14</v>
      </c>
      <c r="AM32" s="26">
        <v>736.12</v>
      </c>
      <c r="AN32" s="26">
        <v>555.78</v>
      </c>
      <c r="AO32" s="26">
        <v>258.43</v>
      </c>
      <c r="AP32" s="26">
        <v>372.45</v>
      </c>
      <c r="AQ32" s="26">
        <v>149.25</v>
      </c>
      <c r="AR32" s="26">
        <v>490.36</v>
      </c>
      <c r="AS32" s="26">
        <v>297.86</v>
      </c>
      <c r="AT32" s="26">
        <v>572.41</v>
      </c>
      <c r="AU32" s="26">
        <v>565.21</v>
      </c>
      <c r="AV32" s="26">
        <v>155.11000000000001</v>
      </c>
      <c r="AW32" s="26">
        <v>368.44</v>
      </c>
      <c r="AX32" s="26">
        <v>1160.74</v>
      </c>
      <c r="AY32" s="26">
        <v>0</v>
      </c>
      <c r="AZ32" s="26">
        <v>257.86</v>
      </c>
      <c r="BA32" s="26">
        <v>312.26</v>
      </c>
      <c r="BB32" s="26">
        <v>456.22</v>
      </c>
      <c r="BC32" s="26">
        <v>201.93</v>
      </c>
      <c r="BD32" s="26">
        <v>0.17</v>
      </c>
      <c r="BE32" s="26">
        <v>0.08</v>
      </c>
      <c r="BF32" s="26">
        <v>0.04</v>
      </c>
      <c r="BG32" s="26">
        <v>0.1</v>
      </c>
      <c r="BH32" s="26">
        <v>0.11</v>
      </c>
      <c r="BI32" s="26">
        <v>0.51</v>
      </c>
      <c r="BJ32" s="26">
        <v>0</v>
      </c>
      <c r="BK32" s="26">
        <v>1.68</v>
      </c>
      <c r="BL32" s="26">
        <v>0</v>
      </c>
      <c r="BM32" s="26">
        <v>0.45</v>
      </c>
      <c r="BN32" s="26">
        <v>0.01</v>
      </c>
      <c r="BO32" s="26">
        <v>0</v>
      </c>
      <c r="BP32" s="26">
        <v>0</v>
      </c>
      <c r="BQ32" s="26">
        <v>0.1</v>
      </c>
      <c r="BR32" s="26">
        <v>0.16</v>
      </c>
      <c r="BS32" s="26">
        <v>1.69</v>
      </c>
      <c r="BT32" s="26">
        <v>0.01</v>
      </c>
      <c r="BU32" s="26">
        <v>0</v>
      </c>
      <c r="BV32" s="26">
        <v>0.59</v>
      </c>
      <c r="BW32" s="26">
        <v>0.06</v>
      </c>
      <c r="BX32" s="26">
        <v>0</v>
      </c>
      <c r="BY32" s="26">
        <v>0</v>
      </c>
      <c r="BZ32" s="26">
        <v>0</v>
      </c>
      <c r="CA32" s="26">
        <v>0</v>
      </c>
      <c r="CB32" s="26">
        <v>214.83</v>
      </c>
      <c r="CC32" s="25">
        <v>32.96</v>
      </c>
      <c r="CE32" s="23">
        <v>57.66</v>
      </c>
      <c r="CG32" s="23">
        <v>67.59</v>
      </c>
      <c r="CH32" s="23">
        <v>32.299999999999997</v>
      </c>
      <c r="CI32" s="23">
        <v>49.95</v>
      </c>
      <c r="CJ32" s="23">
        <v>2868.23</v>
      </c>
      <c r="CK32" s="23">
        <v>1303.68</v>
      </c>
      <c r="CL32" s="23">
        <v>2085.9499999999998</v>
      </c>
      <c r="CM32" s="23">
        <v>50.97</v>
      </c>
      <c r="CN32" s="23">
        <v>26.32</v>
      </c>
      <c r="CO32" s="23">
        <v>38.64</v>
      </c>
      <c r="CP32" s="23">
        <v>5.2</v>
      </c>
      <c r="CQ32" s="23">
        <v>1.3</v>
      </c>
      <c r="CR32" s="23">
        <v>19.98</v>
      </c>
    </row>
    <row r="33" spans="1:96" s="23" customFormat="1">
      <c r="A33" s="23" t="str">
        <f>"17"</f>
        <v>17</v>
      </c>
      <c r="B33" s="24" t="s">
        <v>93</v>
      </c>
      <c r="C33" s="25" t="str">
        <f>"33"</f>
        <v>33</v>
      </c>
      <c r="D33" s="25">
        <v>1.49</v>
      </c>
      <c r="E33" s="25">
        <v>0</v>
      </c>
      <c r="F33" s="25">
        <v>6.6</v>
      </c>
      <c r="G33" s="25">
        <v>0</v>
      </c>
      <c r="H33" s="25">
        <v>18.48</v>
      </c>
      <c r="I33" s="25">
        <v>135.56400000000002</v>
      </c>
      <c r="J33" s="26">
        <v>0</v>
      </c>
      <c r="K33" s="26">
        <v>0</v>
      </c>
      <c r="L33" s="26">
        <v>0</v>
      </c>
      <c r="M33" s="26">
        <v>0</v>
      </c>
      <c r="N33" s="26">
        <v>18.48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7.0000000000000007E-2</v>
      </c>
      <c r="AE33" s="26">
        <v>0</v>
      </c>
      <c r="AF33" s="26">
        <v>0</v>
      </c>
      <c r="AG33" s="26">
        <v>0</v>
      </c>
      <c r="AH33" s="26">
        <v>0.23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5">
        <v>12.12</v>
      </c>
      <c r="CE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10.1</v>
      </c>
    </row>
    <row r="34" spans="1:96" s="23" customFormat="1">
      <c r="A34" s="23" t="str">
        <f>"4/13"</f>
        <v>4/13</v>
      </c>
      <c r="B34" s="24" t="s">
        <v>94</v>
      </c>
      <c r="C34" s="25" t="str">
        <f>"10"</f>
        <v>10</v>
      </c>
      <c r="D34" s="25">
        <v>2.3199999999999998</v>
      </c>
      <c r="E34" s="25">
        <v>2.3199999999999998</v>
      </c>
      <c r="F34" s="25">
        <v>2.95</v>
      </c>
      <c r="G34" s="25">
        <v>0</v>
      </c>
      <c r="H34" s="25">
        <v>0</v>
      </c>
      <c r="I34" s="25">
        <v>36.43</v>
      </c>
      <c r="J34" s="26">
        <v>1.59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0.2</v>
      </c>
      <c r="T34" s="26">
        <v>0.43</v>
      </c>
      <c r="U34" s="26">
        <v>81</v>
      </c>
      <c r="V34" s="26">
        <v>8.8000000000000007</v>
      </c>
      <c r="W34" s="26">
        <v>88</v>
      </c>
      <c r="X34" s="26">
        <v>3.5</v>
      </c>
      <c r="Y34" s="26">
        <v>50</v>
      </c>
      <c r="Z34" s="26">
        <v>0.1</v>
      </c>
      <c r="AA34" s="26">
        <v>26</v>
      </c>
      <c r="AB34" s="26">
        <v>17</v>
      </c>
      <c r="AC34" s="26">
        <v>28.8</v>
      </c>
      <c r="AD34" s="26">
        <v>0.05</v>
      </c>
      <c r="AE34" s="26">
        <v>0</v>
      </c>
      <c r="AF34" s="26">
        <v>0.03</v>
      </c>
      <c r="AG34" s="26">
        <v>0.02</v>
      </c>
      <c r="AH34" s="26">
        <v>0.61</v>
      </c>
      <c r="AI34" s="26">
        <v>7.0000000000000007E-2</v>
      </c>
      <c r="AJ34" s="26">
        <v>0</v>
      </c>
      <c r="AK34" s="26">
        <v>169</v>
      </c>
      <c r="AL34" s="26">
        <v>97</v>
      </c>
      <c r="AM34" s="26">
        <v>193</v>
      </c>
      <c r="AN34" s="26">
        <v>153</v>
      </c>
      <c r="AO34" s="26">
        <v>54</v>
      </c>
      <c r="AP34" s="26">
        <v>92</v>
      </c>
      <c r="AQ34" s="26">
        <v>66</v>
      </c>
      <c r="AR34" s="26">
        <v>122</v>
      </c>
      <c r="AS34" s="26">
        <v>60</v>
      </c>
      <c r="AT34" s="26">
        <v>71</v>
      </c>
      <c r="AU34" s="26">
        <v>135</v>
      </c>
      <c r="AV34" s="26">
        <v>149</v>
      </c>
      <c r="AW34" s="26">
        <v>38</v>
      </c>
      <c r="AX34" s="26">
        <v>460</v>
      </c>
      <c r="AY34" s="26">
        <v>0</v>
      </c>
      <c r="AZ34" s="26">
        <v>232</v>
      </c>
      <c r="BA34" s="26">
        <v>120</v>
      </c>
      <c r="BB34" s="26">
        <v>135</v>
      </c>
      <c r="BC34" s="26">
        <v>21</v>
      </c>
      <c r="BD34" s="26">
        <v>0</v>
      </c>
      <c r="BE34" s="26">
        <v>0.01</v>
      </c>
      <c r="BF34" s="26">
        <v>0.04</v>
      </c>
      <c r="BG34" s="26">
        <v>0.13</v>
      </c>
      <c r="BH34" s="26">
        <v>0.12</v>
      </c>
      <c r="BI34" s="26">
        <v>0.24</v>
      </c>
      <c r="BJ34" s="26">
        <v>0.03</v>
      </c>
      <c r="BK34" s="26">
        <v>0.62</v>
      </c>
      <c r="BL34" s="26">
        <v>0.02</v>
      </c>
      <c r="BM34" s="26">
        <v>0.34</v>
      </c>
      <c r="BN34" s="26">
        <v>0.02</v>
      </c>
      <c r="BO34" s="26">
        <v>0</v>
      </c>
      <c r="BP34" s="26">
        <v>0</v>
      </c>
      <c r="BQ34" s="26">
        <v>0.04</v>
      </c>
      <c r="BR34" s="26">
        <v>0.05</v>
      </c>
      <c r="BS34" s="26">
        <v>0.68</v>
      </c>
      <c r="BT34" s="26">
        <v>0</v>
      </c>
      <c r="BU34" s="26">
        <v>0</v>
      </c>
      <c r="BV34" s="26">
        <v>7.0000000000000007E-2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4.0999999999999996</v>
      </c>
      <c r="CC34" s="25">
        <v>12.05</v>
      </c>
      <c r="CE34" s="23">
        <v>28.83</v>
      </c>
      <c r="CG34" s="23">
        <v>0</v>
      </c>
      <c r="CH34" s="23">
        <v>0</v>
      </c>
      <c r="CI34" s="23">
        <v>0</v>
      </c>
      <c r="CJ34" s="23">
        <v>500</v>
      </c>
      <c r="CK34" s="23">
        <v>370</v>
      </c>
      <c r="CL34" s="23">
        <v>435</v>
      </c>
      <c r="CM34" s="23">
        <v>1.53</v>
      </c>
      <c r="CN34" s="23">
        <v>0.97</v>
      </c>
      <c r="CO34" s="23">
        <v>1.25</v>
      </c>
      <c r="CP34" s="23">
        <v>0</v>
      </c>
      <c r="CQ34" s="23">
        <v>0</v>
      </c>
      <c r="CR34" s="23">
        <v>7.3</v>
      </c>
    </row>
    <row r="35" spans="1:96" s="23" customFormat="1">
      <c r="A35" s="23" t="str">
        <f>"2"</f>
        <v>2</v>
      </c>
      <c r="B35" s="24" t="s">
        <v>95</v>
      </c>
      <c r="C35" s="25" t="str">
        <f>"47"</f>
        <v>47</v>
      </c>
      <c r="D35" s="25">
        <v>3.11</v>
      </c>
      <c r="E35" s="25">
        <v>0</v>
      </c>
      <c r="F35" s="25">
        <v>0.31</v>
      </c>
      <c r="G35" s="25">
        <v>0.31</v>
      </c>
      <c r="H35" s="25">
        <v>22.04</v>
      </c>
      <c r="I35" s="25">
        <v>105.23347</v>
      </c>
      <c r="J35" s="26">
        <v>0</v>
      </c>
      <c r="K35" s="26">
        <v>0</v>
      </c>
      <c r="L35" s="26">
        <v>0</v>
      </c>
      <c r="M35" s="26">
        <v>0</v>
      </c>
      <c r="N35" s="26">
        <v>0.52</v>
      </c>
      <c r="O35" s="26">
        <v>21.43</v>
      </c>
      <c r="P35" s="26">
        <v>0.09</v>
      </c>
      <c r="Q35" s="26">
        <v>0</v>
      </c>
      <c r="R35" s="26">
        <v>0</v>
      </c>
      <c r="S35" s="26">
        <v>0</v>
      </c>
      <c r="T35" s="26">
        <v>0.85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150.07</v>
      </c>
      <c r="AL35" s="26">
        <v>156.19999999999999</v>
      </c>
      <c r="AM35" s="26">
        <v>239.21</v>
      </c>
      <c r="AN35" s="26">
        <v>79.33</v>
      </c>
      <c r="AO35" s="26">
        <v>47.02</v>
      </c>
      <c r="AP35" s="26">
        <v>94.05</v>
      </c>
      <c r="AQ35" s="26">
        <v>35.57</v>
      </c>
      <c r="AR35" s="26">
        <v>170.1</v>
      </c>
      <c r="AS35" s="26">
        <v>105.5</v>
      </c>
      <c r="AT35" s="26">
        <v>147.19999999999999</v>
      </c>
      <c r="AU35" s="26">
        <v>121.44</v>
      </c>
      <c r="AV35" s="26">
        <v>63.79</v>
      </c>
      <c r="AW35" s="26">
        <v>112.86</v>
      </c>
      <c r="AX35" s="26">
        <v>943.74</v>
      </c>
      <c r="AY35" s="26">
        <v>0</v>
      </c>
      <c r="AZ35" s="26">
        <v>307.49</v>
      </c>
      <c r="BA35" s="26">
        <v>133.71</v>
      </c>
      <c r="BB35" s="26">
        <v>88.73</v>
      </c>
      <c r="BC35" s="26">
        <v>70.33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0.13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18.38</v>
      </c>
      <c r="CC35" s="25">
        <v>3.38</v>
      </c>
      <c r="CE35" s="23">
        <v>0</v>
      </c>
      <c r="CG35" s="23">
        <v>0</v>
      </c>
      <c r="CH35" s="23">
        <v>0</v>
      </c>
      <c r="CI35" s="23">
        <v>0</v>
      </c>
      <c r="CJ35" s="23">
        <v>601.62</v>
      </c>
      <c r="CK35" s="23">
        <v>231.78</v>
      </c>
      <c r="CL35" s="23">
        <v>416.7</v>
      </c>
      <c r="CM35" s="23">
        <v>4.8099999999999996</v>
      </c>
      <c r="CN35" s="23">
        <v>4.8099999999999996</v>
      </c>
      <c r="CO35" s="23">
        <v>4.8099999999999996</v>
      </c>
      <c r="CP35" s="23">
        <v>0</v>
      </c>
      <c r="CQ35" s="23">
        <v>0</v>
      </c>
      <c r="CR35" s="23">
        <v>2.82</v>
      </c>
    </row>
    <row r="36" spans="1:96" s="19" customFormat="1" ht="24">
      <c r="A36" s="19" t="str">
        <f>"32/10"</f>
        <v>32/10</v>
      </c>
      <c r="B36" s="20" t="s">
        <v>96</v>
      </c>
      <c r="C36" s="21" t="str">
        <f>"200"</f>
        <v>200</v>
      </c>
      <c r="D36" s="21">
        <v>2.4300000000000002</v>
      </c>
      <c r="E36" s="21">
        <v>2.13</v>
      </c>
      <c r="F36" s="21">
        <v>2.42</v>
      </c>
      <c r="G36" s="21">
        <v>7.0000000000000007E-2</v>
      </c>
      <c r="H36" s="21">
        <v>8.34</v>
      </c>
      <c r="I36" s="21">
        <v>63.439900000000002</v>
      </c>
      <c r="J36" s="22">
        <v>1.5</v>
      </c>
      <c r="K36" s="22">
        <v>0</v>
      </c>
      <c r="L36" s="22">
        <v>0</v>
      </c>
      <c r="M36" s="22">
        <v>0</v>
      </c>
      <c r="N36" s="22">
        <v>8.34</v>
      </c>
      <c r="O36" s="22">
        <v>0</v>
      </c>
      <c r="P36" s="22">
        <v>0</v>
      </c>
      <c r="Q36" s="22">
        <v>0</v>
      </c>
      <c r="R36" s="22">
        <v>0</v>
      </c>
      <c r="S36" s="22">
        <v>0.08</v>
      </c>
      <c r="T36" s="22">
        <v>0.53</v>
      </c>
      <c r="U36" s="22">
        <v>37.17</v>
      </c>
      <c r="V36" s="22">
        <v>108.55</v>
      </c>
      <c r="W36" s="22">
        <v>87.45</v>
      </c>
      <c r="X36" s="22">
        <v>9.98</v>
      </c>
      <c r="Y36" s="22">
        <v>62.78</v>
      </c>
      <c r="Z36" s="22">
        <v>0.09</v>
      </c>
      <c r="AA36" s="22">
        <v>15</v>
      </c>
      <c r="AB36" s="22">
        <v>6.75</v>
      </c>
      <c r="AC36" s="22">
        <v>16.5</v>
      </c>
      <c r="AD36" s="22">
        <v>0</v>
      </c>
      <c r="AE36" s="22">
        <v>0.03</v>
      </c>
      <c r="AF36" s="22">
        <v>0.1</v>
      </c>
      <c r="AG36" s="22">
        <v>0.06</v>
      </c>
      <c r="AH36" s="22">
        <v>0.6</v>
      </c>
      <c r="AI36" s="22">
        <v>0.39</v>
      </c>
      <c r="AJ36" s="22">
        <v>0</v>
      </c>
      <c r="AK36" s="22">
        <v>119.81</v>
      </c>
      <c r="AL36" s="22">
        <v>118.34</v>
      </c>
      <c r="AM36" s="22">
        <v>202.86</v>
      </c>
      <c r="AN36" s="22">
        <v>163.16999999999999</v>
      </c>
      <c r="AO36" s="22">
        <v>54.39</v>
      </c>
      <c r="AP36" s="22">
        <v>95.55</v>
      </c>
      <c r="AQ36" s="22">
        <v>31.61</v>
      </c>
      <c r="AR36" s="22">
        <v>107.31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135.24</v>
      </c>
      <c r="BC36" s="22">
        <v>19.11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201.45</v>
      </c>
      <c r="CC36" s="21">
        <v>12.01</v>
      </c>
      <c r="CE36" s="19">
        <v>16.13</v>
      </c>
      <c r="CG36" s="19">
        <v>6.75</v>
      </c>
      <c r="CH36" s="19">
        <v>1.5</v>
      </c>
      <c r="CI36" s="19">
        <v>4.13</v>
      </c>
      <c r="CJ36" s="19">
        <v>431.25</v>
      </c>
      <c r="CK36" s="19">
        <v>157.5</v>
      </c>
      <c r="CL36" s="19">
        <v>294.38</v>
      </c>
      <c r="CM36" s="19">
        <v>9.75</v>
      </c>
      <c r="CN36" s="19">
        <v>2.25</v>
      </c>
      <c r="CO36" s="19">
        <v>6</v>
      </c>
      <c r="CP36" s="19">
        <v>5</v>
      </c>
      <c r="CQ36" s="19">
        <v>0</v>
      </c>
      <c r="CR36" s="19">
        <v>7.28</v>
      </c>
    </row>
    <row r="37" spans="1:96" s="27" customFormat="1" ht="11.4">
      <c r="B37" s="28" t="s">
        <v>111</v>
      </c>
      <c r="C37" s="29"/>
      <c r="D37" s="29">
        <v>19.5</v>
      </c>
      <c r="E37" s="29">
        <v>8.1999999999999993</v>
      </c>
      <c r="F37" s="29">
        <v>22.66</v>
      </c>
      <c r="G37" s="29">
        <v>2.06</v>
      </c>
      <c r="H37" s="29">
        <v>93.69</v>
      </c>
      <c r="I37" s="29">
        <v>643.59</v>
      </c>
      <c r="J37" s="30">
        <v>9.06</v>
      </c>
      <c r="K37" s="30">
        <v>0.14000000000000001</v>
      </c>
      <c r="L37" s="30">
        <v>0</v>
      </c>
      <c r="M37" s="30">
        <v>0</v>
      </c>
      <c r="N37" s="30">
        <v>39.21</v>
      </c>
      <c r="O37" s="30">
        <v>48.8</v>
      </c>
      <c r="P37" s="30">
        <v>5.68</v>
      </c>
      <c r="Q37" s="30">
        <v>0</v>
      </c>
      <c r="R37" s="30">
        <v>0</v>
      </c>
      <c r="S37" s="30">
        <v>0.41</v>
      </c>
      <c r="T37" s="30">
        <v>4.99</v>
      </c>
      <c r="U37" s="30">
        <v>683.28</v>
      </c>
      <c r="V37" s="30">
        <v>503.08</v>
      </c>
      <c r="W37" s="30">
        <v>343.16</v>
      </c>
      <c r="X37" s="30">
        <v>129.84</v>
      </c>
      <c r="Y37" s="30">
        <v>368.42</v>
      </c>
      <c r="Z37" s="30">
        <v>3.76</v>
      </c>
      <c r="AA37" s="30">
        <v>93</v>
      </c>
      <c r="AB37" s="30">
        <v>57.68</v>
      </c>
      <c r="AC37" s="30">
        <v>104.19</v>
      </c>
      <c r="AD37" s="30">
        <v>0.6</v>
      </c>
      <c r="AE37" s="30">
        <v>0.26</v>
      </c>
      <c r="AF37" s="30">
        <v>0.41</v>
      </c>
      <c r="AG37" s="30">
        <v>2.06</v>
      </c>
      <c r="AH37" s="30">
        <v>6.24</v>
      </c>
      <c r="AI37" s="30">
        <v>1.1399999999999999</v>
      </c>
      <c r="AJ37" s="30">
        <v>0</v>
      </c>
      <c r="AK37" s="30">
        <v>949.87</v>
      </c>
      <c r="AL37" s="30">
        <v>813.68</v>
      </c>
      <c r="AM37" s="30">
        <v>1371.18</v>
      </c>
      <c r="AN37" s="30">
        <v>951.28</v>
      </c>
      <c r="AO37" s="30">
        <v>413.84</v>
      </c>
      <c r="AP37" s="30">
        <v>654.04999999999995</v>
      </c>
      <c r="AQ37" s="30">
        <v>282.43</v>
      </c>
      <c r="AR37" s="30">
        <v>889.78</v>
      </c>
      <c r="AS37" s="30">
        <v>463.36</v>
      </c>
      <c r="AT37" s="30">
        <v>790.61</v>
      </c>
      <c r="AU37" s="30">
        <v>821.65</v>
      </c>
      <c r="AV37" s="30">
        <v>367.9</v>
      </c>
      <c r="AW37" s="30">
        <v>519.29999999999995</v>
      </c>
      <c r="AX37" s="30">
        <v>2564.48</v>
      </c>
      <c r="AY37" s="30">
        <v>0</v>
      </c>
      <c r="AZ37" s="30">
        <v>797.35</v>
      </c>
      <c r="BA37" s="30">
        <v>565.97</v>
      </c>
      <c r="BB37" s="30">
        <v>815.19</v>
      </c>
      <c r="BC37" s="30">
        <v>312.37</v>
      </c>
      <c r="BD37" s="30">
        <v>0.17</v>
      </c>
      <c r="BE37" s="30">
        <v>0.09</v>
      </c>
      <c r="BF37" s="30">
        <v>0.08</v>
      </c>
      <c r="BG37" s="30">
        <v>0.22</v>
      </c>
      <c r="BH37" s="30">
        <v>0.23</v>
      </c>
      <c r="BI37" s="30">
        <v>0.75</v>
      </c>
      <c r="BJ37" s="30">
        <v>0.03</v>
      </c>
      <c r="BK37" s="30">
        <v>2.33</v>
      </c>
      <c r="BL37" s="30">
        <v>0.02</v>
      </c>
      <c r="BM37" s="30">
        <v>0.8</v>
      </c>
      <c r="BN37" s="30">
        <v>0.02</v>
      </c>
      <c r="BO37" s="30">
        <v>0</v>
      </c>
      <c r="BP37" s="30">
        <v>0</v>
      </c>
      <c r="BQ37" s="30">
        <v>0.14000000000000001</v>
      </c>
      <c r="BR37" s="30">
        <v>0.21</v>
      </c>
      <c r="BS37" s="30">
        <v>2.4</v>
      </c>
      <c r="BT37" s="30">
        <v>0.01</v>
      </c>
      <c r="BU37" s="30">
        <v>0</v>
      </c>
      <c r="BV37" s="30">
        <v>0.79</v>
      </c>
      <c r="BW37" s="30">
        <v>0.06</v>
      </c>
      <c r="BX37" s="30">
        <v>0</v>
      </c>
      <c r="BY37" s="30">
        <v>0</v>
      </c>
      <c r="BZ37" s="30">
        <v>0</v>
      </c>
      <c r="CA37" s="30">
        <v>0</v>
      </c>
      <c r="CB37" s="30">
        <v>438.75</v>
      </c>
      <c r="CC37" s="29">
        <f>SUM($CC$31:$CC$36)</f>
        <v>72.52</v>
      </c>
      <c r="CD37" s="27">
        <f>$I$37/$I$51*100</f>
        <v>22.786786574139644</v>
      </c>
      <c r="CE37" s="27">
        <v>102.61</v>
      </c>
      <c r="CG37" s="27">
        <v>74.34</v>
      </c>
      <c r="CH37" s="27">
        <v>33.799999999999997</v>
      </c>
      <c r="CI37" s="27">
        <v>54.07</v>
      </c>
      <c r="CJ37" s="27">
        <v>4401.09</v>
      </c>
      <c r="CK37" s="27">
        <v>2062.96</v>
      </c>
      <c r="CL37" s="27">
        <v>3232.03</v>
      </c>
      <c r="CM37" s="27">
        <v>67.06</v>
      </c>
      <c r="CN37" s="27">
        <v>34.35</v>
      </c>
      <c r="CO37" s="27">
        <v>50.7</v>
      </c>
      <c r="CP37" s="27">
        <v>10.199999999999999</v>
      </c>
      <c r="CQ37" s="27">
        <v>1.3</v>
      </c>
    </row>
    <row r="38" spans="1:96">
      <c r="B38" s="18" t="s">
        <v>112</v>
      </c>
      <c r="C38" s="16"/>
      <c r="D38" s="16"/>
      <c r="E38" s="16"/>
      <c r="F38" s="16"/>
      <c r="G38" s="16"/>
      <c r="H38" s="16"/>
      <c r="I38" s="16"/>
    </row>
    <row r="39" spans="1:96" s="23" customFormat="1" ht="36">
      <c r="A39" s="23" t="str">
        <f>"48/1"</f>
        <v>48/1</v>
      </c>
      <c r="B39" s="24" t="s">
        <v>99</v>
      </c>
      <c r="C39" s="25" t="str">
        <f>"100"</f>
        <v>100</v>
      </c>
      <c r="D39" s="25">
        <v>1.42</v>
      </c>
      <c r="E39" s="25">
        <v>0</v>
      </c>
      <c r="F39" s="25">
        <v>6.11</v>
      </c>
      <c r="G39" s="25">
        <v>6.11</v>
      </c>
      <c r="H39" s="25">
        <v>10.61</v>
      </c>
      <c r="I39" s="25">
        <v>100.92199739999998</v>
      </c>
      <c r="J39" s="26">
        <v>0.8</v>
      </c>
      <c r="K39" s="26">
        <v>3.9</v>
      </c>
      <c r="L39" s="26">
        <v>0</v>
      </c>
      <c r="M39" s="26">
        <v>0</v>
      </c>
      <c r="N39" s="26">
        <v>2.88</v>
      </c>
      <c r="O39" s="26">
        <v>6.2</v>
      </c>
      <c r="P39" s="26">
        <v>1.53</v>
      </c>
      <c r="Q39" s="26">
        <v>0</v>
      </c>
      <c r="R39" s="26">
        <v>0</v>
      </c>
      <c r="S39" s="26">
        <v>0.28000000000000003</v>
      </c>
      <c r="T39" s="26">
        <v>1.9</v>
      </c>
      <c r="U39" s="26">
        <v>358.37</v>
      </c>
      <c r="V39" s="26">
        <v>283.08</v>
      </c>
      <c r="W39" s="26">
        <v>18.34</v>
      </c>
      <c r="X39" s="26">
        <v>20.27</v>
      </c>
      <c r="Y39" s="26">
        <v>45.51</v>
      </c>
      <c r="Z39" s="26">
        <v>0.71</v>
      </c>
      <c r="AA39" s="26">
        <v>0</v>
      </c>
      <c r="AB39" s="26">
        <v>2031.33</v>
      </c>
      <c r="AC39" s="26">
        <v>406.14</v>
      </c>
      <c r="AD39" s="26">
        <v>2.81</v>
      </c>
      <c r="AE39" s="26">
        <v>0.06</v>
      </c>
      <c r="AF39" s="26">
        <v>0.04</v>
      </c>
      <c r="AG39" s="26">
        <v>0.63</v>
      </c>
      <c r="AH39" s="26">
        <v>1.1599999999999999</v>
      </c>
      <c r="AI39" s="26">
        <v>4.12</v>
      </c>
      <c r="AJ39" s="26">
        <v>0</v>
      </c>
      <c r="AK39" s="26">
        <v>22.86</v>
      </c>
      <c r="AL39" s="26">
        <v>26.95</v>
      </c>
      <c r="AM39" s="26">
        <v>34.29</v>
      </c>
      <c r="AN39" s="26">
        <v>36.89</v>
      </c>
      <c r="AO39" s="26">
        <v>6.9</v>
      </c>
      <c r="AP39" s="26">
        <v>26.39</v>
      </c>
      <c r="AQ39" s="26">
        <v>10.88</v>
      </c>
      <c r="AR39" s="26">
        <v>26.04</v>
      </c>
      <c r="AS39" s="26">
        <v>34.090000000000003</v>
      </c>
      <c r="AT39" s="26">
        <v>76.849999999999994</v>
      </c>
      <c r="AU39" s="26">
        <v>55.64</v>
      </c>
      <c r="AV39" s="26">
        <v>8.7100000000000009</v>
      </c>
      <c r="AW39" s="26">
        <v>23.17</v>
      </c>
      <c r="AX39" s="26">
        <v>139.26</v>
      </c>
      <c r="AY39" s="26">
        <v>0</v>
      </c>
      <c r="AZ39" s="26">
        <v>18.61</v>
      </c>
      <c r="BA39" s="26">
        <v>17.87</v>
      </c>
      <c r="BB39" s="26">
        <v>16.350000000000001</v>
      </c>
      <c r="BC39" s="26">
        <v>7.88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0.4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1.47</v>
      </c>
      <c r="BT39" s="26">
        <v>0</v>
      </c>
      <c r="BU39" s="26">
        <v>0</v>
      </c>
      <c r="BV39" s="26">
        <v>3.51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80.09</v>
      </c>
      <c r="CC39" s="25">
        <v>17.95</v>
      </c>
      <c r="CE39" s="23">
        <v>338.56</v>
      </c>
      <c r="CG39" s="23">
        <v>14.66</v>
      </c>
      <c r="CH39" s="23">
        <v>8.56</v>
      </c>
      <c r="CI39" s="23">
        <v>11.61</v>
      </c>
      <c r="CJ39" s="23">
        <v>359.34</v>
      </c>
      <c r="CK39" s="23">
        <v>163.22</v>
      </c>
      <c r="CL39" s="23">
        <v>261.27999999999997</v>
      </c>
      <c r="CM39" s="23">
        <v>6.87</v>
      </c>
      <c r="CN39" s="23">
        <v>1.85</v>
      </c>
      <c r="CO39" s="23">
        <v>4.3600000000000003</v>
      </c>
      <c r="CP39" s="23">
        <v>0</v>
      </c>
      <c r="CQ39" s="23">
        <v>0.5</v>
      </c>
      <c r="CR39" s="23">
        <v>10.88</v>
      </c>
    </row>
    <row r="40" spans="1:96" s="23" customFormat="1">
      <c r="A40" s="23" t="str">
        <f>"6/2"</f>
        <v>6/2</v>
      </c>
      <c r="B40" s="24" t="s">
        <v>100</v>
      </c>
      <c r="C40" s="25" t="str">
        <f>"250"</f>
        <v>250</v>
      </c>
      <c r="D40" s="25">
        <v>1.83</v>
      </c>
      <c r="E40" s="25">
        <v>0</v>
      </c>
      <c r="F40" s="25">
        <v>3.01</v>
      </c>
      <c r="G40" s="25">
        <v>2.68</v>
      </c>
      <c r="H40" s="25">
        <v>9.27</v>
      </c>
      <c r="I40" s="25">
        <v>68.492397499999996</v>
      </c>
      <c r="J40" s="26">
        <v>0.79</v>
      </c>
      <c r="K40" s="26">
        <v>1.63</v>
      </c>
      <c r="L40" s="26">
        <v>0</v>
      </c>
      <c r="M40" s="26">
        <v>0</v>
      </c>
      <c r="N40" s="26">
        <v>3.99</v>
      </c>
      <c r="O40" s="26">
        <v>3.5</v>
      </c>
      <c r="P40" s="26">
        <v>1.78</v>
      </c>
      <c r="Q40" s="26">
        <v>0</v>
      </c>
      <c r="R40" s="26">
        <v>0</v>
      </c>
      <c r="S40" s="26">
        <v>0.32</v>
      </c>
      <c r="T40" s="26">
        <v>1.89</v>
      </c>
      <c r="U40" s="26">
        <v>401.63</v>
      </c>
      <c r="V40" s="26">
        <v>321.54000000000002</v>
      </c>
      <c r="W40" s="26">
        <v>39.270000000000003</v>
      </c>
      <c r="X40" s="26">
        <v>19.239999999999998</v>
      </c>
      <c r="Y40" s="26">
        <v>40</v>
      </c>
      <c r="Z40" s="26">
        <v>0.65</v>
      </c>
      <c r="AA40" s="26">
        <v>3</v>
      </c>
      <c r="AB40" s="26">
        <v>1455.6</v>
      </c>
      <c r="AC40" s="26">
        <v>307.98</v>
      </c>
      <c r="AD40" s="26">
        <v>1.26</v>
      </c>
      <c r="AE40" s="26">
        <v>0.04</v>
      </c>
      <c r="AF40" s="26">
        <v>0.05</v>
      </c>
      <c r="AG40" s="26">
        <v>0.73</v>
      </c>
      <c r="AH40" s="26">
        <v>1.21</v>
      </c>
      <c r="AI40" s="26">
        <v>13.56</v>
      </c>
      <c r="AJ40" s="26">
        <v>0</v>
      </c>
      <c r="AK40" s="26">
        <v>94.66</v>
      </c>
      <c r="AL40" s="26">
        <v>80.459999999999994</v>
      </c>
      <c r="AM40" s="26">
        <v>133.43</v>
      </c>
      <c r="AN40" s="26">
        <v>133.88</v>
      </c>
      <c r="AO40" s="26">
        <v>40.75</v>
      </c>
      <c r="AP40" s="26">
        <v>80.72</v>
      </c>
      <c r="AQ40" s="26">
        <v>22.42</v>
      </c>
      <c r="AR40" s="26">
        <v>84.65</v>
      </c>
      <c r="AS40" s="26">
        <v>116.3</v>
      </c>
      <c r="AT40" s="26">
        <v>144.22</v>
      </c>
      <c r="AU40" s="26">
        <v>226.02</v>
      </c>
      <c r="AV40" s="26">
        <v>55.46</v>
      </c>
      <c r="AW40" s="26">
        <v>87.68</v>
      </c>
      <c r="AX40" s="26">
        <v>401.97</v>
      </c>
      <c r="AY40" s="26">
        <v>0</v>
      </c>
      <c r="AZ40" s="26">
        <v>86.32</v>
      </c>
      <c r="BA40" s="26">
        <v>87.11</v>
      </c>
      <c r="BB40" s="26">
        <v>71.819999999999993</v>
      </c>
      <c r="BC40" s="26">
        <v>30.41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0.15</v>
      </c>
      <c r="BL40" s="26">
        <v>0</v>
      </c>
      <c r="BM40" s="26">
        <v>0.09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0.56000000000000005</v>
      </c>
      <c r="BT40" s="26">
        <v>0</v>
      </c>
      <c r="BU40" s="26">
        <v>0</v>
      </c>
      <c r="BV40" s="26">
        <v>1.5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293.23</v>
      </c>
      <c r="CC40" s="25">
        <v>16.010000000000002</v>
      </c>
      <c r="CE40" s="23">
        <v>245.6</v>
      </c>
      <c r="CG40" s="23">
        <v>41.16</v>
      </c>
      <c r="CH40" s="23">
        <v>22.1</v>
      </c>
      <c r="CI40" s="23">
        <v>31.63</v>
      </c>
      <c r="CJ40" s="23">
        <v>933.66</v>
      </c>
      <c r="CK40" s="23">
        <v>334.78</v>
      </c>
      <c r="CL40" s="23">
        <v>634.22</v>
      </c>
      <c r="CM40" s="23">
        <v>46.29</v>
      </c>
      <c r="CN40" s="23">
        <v>28.79</v>
      </c>
      <c r="CO40" s="23">
        <v>37.54</v>
      </c>
      <c r="CP40" s="23">
        <v>0</v>
      </c>
      <c r="CQ40" s="23">
        <v>1</v>
      </c>
      <c r="CR40" s="23">
        <v>9.6999999999999993</v>
      </c>
    </row>
    <row r="41" spans="1:96" s="23" customFormat="1">
      <c r="A41" s="23" t="str">
        <f>"32/3"</f>
        <v>32/3</v>
      </c>
      <c r="B41" s="24" t="s">
        <v>101</v>
      </c>
      <c r="C41" s="25" t="str">
        <f>"200"</f>
        <v>200</v>
      </c>
      <c r="D41" s="25">
        <v>3.34</v>
      </c>
      <c r="E41" s="25">
        <v>0</v>
      </c>
      <c r="F41" s="25">
        <v>5.3</v>
      </c>
      <c r="G41" s="25">
        <v>5.3</v>
      </c>
      <c r="H41" s="25">
        <v>23.13</v>
      </c>
      <c r="I41" s="25">
        <v>147.20033857999999</v>
      </c>
      <c r="J41" s="26">
        <v>0.7</v>
      </c>
      <c r="K41" s="26">
        <v>3.25</v>
      </c>
      <c r="L41" s="26">
        <v>0</v>
      </c>
      <c r="M41" s="26">
        <v>0</v>
      </c>
      <c r="N41" s="26">
        <v>8.1999999999999993</v>
      </c>
      <c r="O41" s="26">
        <v>11.27</v>
      </c>
      <c r="P41" s="26">
        <v>3.65</v>
      </c>
      <c r="Q41" s="26">
        <v>0</v>
      </c>
      <c r="R41" s="26">
        <v>0</v>
      </c>
      <c r="S41" s="26">
        <v>0.48</v>
      </c>
      <c r="T41" s="26">
        <v>2.82</v>
      </c>
      <c r="U41" s="26">
        <v>405.46</v>
      </c>
      <c r="V41" s="26">
        <v>643.6</v>
      </c>
      <c r="W41" s="26">
        <v>50.79</v>
      </c>
      <c r="X41" s="26">
        <v>45.81</v>
      </c>
      <c r="Y41" s="26">
        <v>90.97</v>
      </c>
      <c r="Z41" s="26">
        <v>1.43</v>
      </c>
      <c r="AA41" s="26">
        <v>0</v>
      </c>
      <c r="AB41" s="26">
        <v>6682.5</v>
      </c>
      <c r="AC41" s="26">
        <v>1263.1500000000001</v>
      </c>
      <c r="AD41" s="26">
        <v>2.64</v>
      </c>
      <c r="AE41" s="26">
        <v>0.12</v>
      </c>
      <c r="AF41" s="26">
        <v>0.1</v>
      </c>
      <c r="AG41" s="26">
        <v>1.53</v>
      </c>
      <c r="AH41" s="26">
        <v>2.4</v>
      </c>
      <c r="AI41" s="26">
        <v>14.15</v>
      </c>
      <c r="AJ41" s="26">
        <v>0</v>
      </c>
      <c r="AK41" s="26">
        <v>78.67</v>
      </c>
      <c r="AL41" s="26">
        <v>79</v>
      </c>
      <c r="AM41" s="26">
        <v>107.22</v>
      </c>
      <c r="AN41" s="26">
        <v>92.71</v>
      </c>
      <c r="AO41" s="26">
        <v>24.94</v>
      </c>
      <c r="AP41" s="26">
        <v>71.760000000000005</v>
      </c>
      <c r="AQ41" s="26">
        <v>24.46</v>
      </c>
      <c r="AR41" s="26">
        <v>81.540000000000006</v>
      </c>
      <c r="AS41" s="26">
        <v>103.8</v>
      </c>
      <c r="AT41" s="26">
        <v>172</v>
      </c>
      <c r="AU41" s="26">
        <v>204.83</v>
      </c>
      <c r="AV41" s="26">
        <v>34.299999999999997</v>
      </c>
      <c r="AW41" s="26">
        <v>72.459999999999994</v>
      </c>
      <c r="AX41" s="26">
        <v>481.2</v>
      </c>
      <c r="AY41" s="26">
        <v>0</v>
      </c>
      <c r="AZ41" s="26">
        <v>88.64</v>
      </c>
      <c r="BA41" s="26">
        <v>75.03</v>
      </c>
      <c r="BB41" s="26">
        <v>56.99</v>
      </c>
      <c r="BC41" s="26">
        <v>29.27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0.36</v>
      </c>
      <c r="BL41" s="26">
        <v>0</v>
      </c>
      <c r="BM41" s="26">
        <v>0.21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1.27</v>
      </c>
      <c r="BT41" s="26">
        <v>0</v>
      </c>
      <c r="BU41" s="26">
        <v>0</v>
      </c>
      <c r="BV41" s="26">
        <v>2.96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218.6</v>
      </c>
      <c r="CC41" s="25">
        <v>25.83</v>
      </c>
      <c r="CE41" s="23">
        <v>1113.75</v>
      </c>
      <c r="CG41" s="23">
        <v>41.27</v>
      </c>
      <c r="CH41" s="23">
        <v>23.23</v>
      </c>
      <c r="CI41" s="23">
        <v>32.25</v>
      </c>
      <c r="CJ41" s="23">
        <v>1164.6600000000001</v>
      </c>
      <c r="CK41" s="23">
        <v>442.9</v>
      </c>
      <c r="CL41" s="23">
        <v>803.78</v>
      </c>
      <c r="CM41" s="23">
        <v>28.55</v>
      </c>
      <c r="CN41" s="23">
        <v>14.69</v>
      </c>
      <c r="CO41" s="23">
        <v>21.64</v>
      </c>
      <c r="CP41" s="23">
        <v>0</v>
      </c>
      <c r="CQ41" s="23">
        <v>1</v>
      </c>
      <c r="CR41" s="23">
        <v>15.65</v>
      </c>
    </row>
    <row r="42" spans="1:96" s="23" customFormat="1">
      <c r="A42" s="23" t="str">
        <f>"16/10"</f>
        <v>16/10</v>
      </c>
      <c r="B42" s="24" t="s">
        <v>102</v>
      </c>
      <c r="C42" s="25" t="str">
        <f>"100"</f>
        <v>100</v>
      </c>
      <c r="D42" s="25">
        <v>12.5</v>
      </c>
      <c r="E42" s="25">
        <v>11.61</v>
      </c>
      <c r="F42" s="25">
        <v>14.48</v>
      </c>
      <c r="G42" s="25">
        <v>1.89</v>
      </c>
      <c r="H42" s="25">
        <v>6.2</v>
      </c>
      <c r="I42" s="25">
        <v>205.42482222222264</v>
      </c>
      <c r="J42" s="26">
        <v>4.54</v>
      </c>
      <c r="K42" s="26">
        <v>1.44</v>
      </c>
      <c r="L42" s="26">
        <v>0</v>
      </c>
      <c r="M42" s="26">
        <v>0</v>
      </c>
      <c r="N42" s="26">
        <v>0.91</v>
      </c>
      <c r="O42" s="26">
        <v>5.07</v>
      </c>
      <c r="P42" s="26">
        <v>0.22</v>
      </c>
      <c r="Q42" s="26">
        <v>0</v>
      </c>
      <c r="R42" s="26">
        <v>0</v>
      </c>
      <c r="S42" s="26">
        <v>0.12</v>
      </c>
      <c r="T42" s="26">
        <v>1.61</v>
      </c>
      <c r="U42" s="26">
        <v>67.97</v>
      </c>
      <c r="V42" s="26">
        <v>52.96</v>
      </c>
      <c r="W42" s="26">
        <v>31.51</v>
      </c>
      <c r="X42" s="26">
        <v>4.75</v>
      </c>
      <c r="Y42" s="26">
        <v>62.19</v>
      </c>
      <c r="Z42" s="26">
        <v>0.82</v>
      </c>
      <c r="AA42" s="26">
        <v>43.59</v>
      </c>
      <c r="AB42" s="26">
        <v>18.78</v>
      </c>
      <c r="AC42" s="26">
        <v>82.48</v>
      </c>
      <c r="AD42" s="26">
        <v>1.41</v>
      </c>
      <c r="AE42" s="26">
        <v>0.02</v>
      </c>
      <c r="AF42" s="26">
        <v>0.08</v>
      </c>
      <c r="AG42" s="26">
        <v>3</v>
      </c>
      <c r="AH42" s="26">
        <v>9.1199999999999992</v>
      </c>
      <c r="AI42" s="26">
        <v>0.03</v>
      </c>
      <c r="AJ42" s="26">
        <v>0</v>
      </c>
      <c r="AK42" s="26">
        <v>747.76</v>
      </c>
      <c r="AL42" s="26">
        <v>758.41</v>
      </c>
      <c r="AM42" s="26">
        <v>1144.23</v>
      </c>
      <c r="AN42" s="26">
        <v>1273.77</v>
      </c>
      <c r="AO42" s="26">
        <v>353.08</v>
      </c>
      <c r="AP42" s="26">
        <v>643.79</v>
      </c>
      <c r="AQ42" s="26">
        <v>52.11</v>
      </c>
      <c r="AR42" s="26">
        <v>672.34</v>
      </c>
      <c r="AS42" s="26">
        <v>126.42</v>
      </c>
      <c r="AT42" s="26">
        <v>148.15</v>
      </c>
      <c r="AU42" s="26">
        <v>214.71</v>
      </c>
      <c r="AV42" s="26">
        <v>376.88</v>
      </c>
      <c r="AW42" s="26">
        <v>86.16</v>
      </c>
      <c r="AX42" s="26">
        <v>558.49</v>
      </c>
      <c r="AY42" s="26">
        <v>0.84</v>
      </c>
      <c r="AZ42" s="26">
        <v>184.8</v>
      </c>
      <c r="BA42" s="26">
        <v>176.79</v>
      </c>
      <c r="BB42" s="26">
        <v>474.83</v>
      </c>
      <c r="BC42" s="26">
        <v>181.93</v>
      </c>
      <c r="BD42" s="26">
        <v>0</v>
      </c>
      <c r="BE42" s="26">
        <v>0</v>
      </c>
      <c r="BF42" s="26">
        <v>0.01</v>
      </c>
      <c r="BG42" s="26">
        <v>0.04</v>
      </c>
      <c r="BH42" s="26">
        <v>0.03</v>
      </c>
      <c r="BI42" s="26">
        <v>7.0000000000000007E-2</v>
      </c>
      <c r="BJ42" s="26">
        <v>0.01</v>
      </c>
      <c r="BK42" s="26">
        <v>0.31</v>
      </c>
      <c r="BL42" s="26">
        <v>0.01</v>
      </c>
      <c r="BM42" s="26">
        <v>0.18</v>
      </c>
      <c r="BN42" s="26">
        <v>0.01</v>
      </c>
      <c r="BO42" s="26">
        <v>0.01</v>
      </c>
      <c r="BP42" s="26">
        <v>0</v>
      </c>
      <c r="BQ42" s="26">
        <v>0.01</v>
      </c>
      <c r="BR42" s="26">
        <v>0.02</v>
      </c>
      <c r="BS42" s="26">
        <v>0.64</v>
      </c>
      <c r="BT42" s="26">
        <v>0</v>
      </c>
      <c r="BU42" s="26">
        <v>0</v>
      </c>
      <c r="BV42" s="26">
        <v>1.1200000000000001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77.150000000000006</v>
      </c>
      <c r="CC42" s="25">
        <v>51.89</v>
      </c>
      <c r="CE42" s="23">
        <v>46.72</v>
      </c>
      <c r="CG42" s="23">
        <v>15.22</v>
      </c>
      <c r="CH42" s="23">
        <v>8.34</v>
      </c>
      <c r="CI42" s="23">
        <v>11.78</v>
      </c>
      <c r="CJ42" s="23">
        <v>424.33</v>
      </c>
      <c r="CK42" s="23">
        <v>207.84</v>
      </c>
      <c r="CL42" s="23">
        <v>316.08999999999997</v>
      </c>
      <c r="CM42" s="23">
        <v>3.45</v>
      </c>
      <c r="CN42" s="23">
        <v>2.6</v>
      </c>
      <c r="CO42" s="23">
        <v>3.03</v>
      </c>
      <c r="CP42" s="23">
        <v>0</v>
      </c>
      <c r="CQ42" s="23">
        <v>0.56000000000000005</v>
      </c>
      <c r="CR42" s="23">
        <v>31.63</v>
      </c>
    </row>
    <row r="43" spans="1:96" s="23" customFormat="1">
      <c r="A43" s="23" t="str">
        <f>"2"</f>
        <v>2</v>
      </c>
      <c r="B43" s="24" t="s">
        <v>95</v>
      </c>
      <c r="C43" s="25" t="str">
        <f>"42,4"</f>
        <v>42,4</v>
      </c>
      <c r="D43" s="25">
        <v>2.8</v>
      </c>
      <c r="E43" s="25">
        <v>0</v>
      </c>
      <c r="F43" s="25">
        <v>0.28000000000000003</v>
      </c>
      <c r="G43" s="25">
        <v>0.28000000000000003</v>
      </c>
      <c r="H43" s="25">
        <v>19.89</v>
      </c>
      <c r="I43" s="25">
        <v>94.934023999999994</v>
      </c>
      <c r="J43" s="26">
        <v>0</v>
      </c>
      <c r="K43" s="26">
        <v>0</v>
      </c>
      <c r="L43" s="26">
        <v>0</v>
      </c>
      <c r="M43" s="26">
        <v>0</v>
      </c>
      <c r="N43" s="26">
        <v>0.47</v>
      </c>
      <c r="O43" s="26">
        <v>19.329999999999998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0.76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135.38</v>
      </c>
      <c r="AL43" s="26">
        <v>140.91</v>
      </c>
      <c r="AM43" s="26">
        <v>215.79</v>
      </c>
      <c r="AN43" s="26">
        <v>71.56</v>
      </c>
      <c r="AO43" s="26">
        <v>42.42</v>
      </c>
      <c r="AP43" s="26">
        <v>84.84</v>
      </c>
      <c r="AQ43" s="26">
        <v>32.090000000000003</v>
      </c>
      <c r="AR43" s="26">
        <v>153.44999999999999</v>
      </c>
      <c r="AS43" s="26">
        <v>95.17</v>
      </c>
      <c r="AT43" s="26">
        <v>132.80000000000001</v>
      </c>
      <c r="AU43" s="26">
        <v>109.56</v>
      </c>
      <c r="AV43" s="26">
        <v>57.55</v>
      </c>
      <c r="AW43" s="26">
        <v>101.81</v>
      </c>
      <c r="AX43" s="26">
        <v>851.38</v>
      </c>
      <c r="AY43" s="26">
        <v>0</v>
      </c>
      <c r="AZ43" s="26">
        <v>277.39999999999998</v>
      </c>
      <c r="BA43" s="26">
        <v>120.62</v>
      </c>
      <c r="BB43" s="26">
        <v>80.05</v>
      </c>
      <c r="BC43" s="26">
        <v>63.45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16.579999999999998</v>
      </c>
      <c r="CC43" s="25">
        <v>3.05</v>
      </c>
      <c r="CE43" s="23">
        <v>0</v>
      </c>
      <c r="CG43" s="23">
        <v>0</v>
      </c>
      <c r="CH43" s="23">
        <v>0</v>
      </c>
      <c r="CI43" s="23">
        <v>0</v>
      </c>
      <c r="CJ43" s="23">
        <v>615.65</v>
      </c>
      <c r="CK43" s="23">
        <v>237.19</v>
      </c>
      <c r="CL43" s="23">
        <v>426.42</v>
      </c>
      <c r="CM43" s="23">
        <v>4.93</v>
      </c>
      <c r="CN43" s="23">
        <v>4.93</v>
      </c>
      <c r="CO43" s="23">
        <v>4.93</v>
      </c>
      <c r="CP43" s="23">
        <v>0</v>
      </c>
      <c r="CQ43" s="23">
        <v>0</v>
      </c>
      <c r="CR43" s="23">
        <v>2.54</v>
      </c>
    </row>
    <row r="44" spans="1:96" s="23" customFormat="1">
      <c r="A44" s="23" t="str">
        <f>"3"</f>
        <v>3</v>
      </c>
      <c r="B44" s="24" t="s">
        <v>103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2.96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2.4700000000000002</v>
      </c>
    </row>
    <row r="45" spans="1:96" s="19" customFormat="1">
      <c r="A45" s="19" t="str">
        <f>"27/10"</f>
        <v>27/10</v>
      </c>
      <c r="B45" s="20" t="s">
        <v>104</v>
      </c>
      <c r="C45" s="21" t="str">
        <f>"200"</f>
        <v>200</v>
      </c>
      <c r="D45" s="21">
        <v>0.1</v>
      </c>
      <c r="E45" s="21">
        <v>0</v>
      </c>
      <c r="F45" s="21">
        <v>0.02</v>
      </c>
      <c r="G45" s="21">
        <v>0.02</v>
      </c>
      <c r="H45" s="21">
        <v>5.94</v>
      </c>
      <c r="I45" s="21">
        <v>23.095202</v>
      </c>
      <c r="J45" s="22">
        <v>0</v>
      </c>
      <c r="K45" s="22">
        <v>0</v>
      </c>
      <c r="L45" s="22">
        <v>0</v>
      </c>
      <c r="M45" s="22">
        <v>0</v>
      </c>
      <c r="N45" s="22">
        <v>5.89</v>
      </c>
      <c r="O45" s="22">
        <v>0</v>
      </c>
      <c r="P45" s="22">
        <v>0.05</v>
      </c>
      <c r="Q45" s="22">
        <v>0</v>
      </c>
      <c r="R45" s="22">
        <v>0</v>
      </c>
      <c r="S45" s="22">
        <v>0</v>
      </c>
      <c r="T45" s="22">
        <v>0.03</v>
      </c>
      <c r="U45" s="22">
        <v>0.06</v>
      </c>
      <c r="V45" s="22">
        <v>0.18</v>
      </c>
      <c r="W45" s="22">
        <v>0.17</v>
      </c>
      <c r="X45" s="22">
        <v>0</v>
      </c>
      <c r="Y45" s="22">
        <v>0</v>
      </c>
      <c r="Z45" s="22">
        <v>0.02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200.05</v>
      </c>
      <c r="CC45" s="21">
        <v>1.1499999999999999</v>
      </c>
      <c r="CE45" s="19">
        <v>0</v>
      </c>
      <c r="CG45" s="19">
        <v>0.6</v>
      </c>
      <c r="CH45" s="19">
        <v>0.6</v>
      </c>
      <c r="CI45" s="19">
        <v>0.6</v>
      </c>
      <c r="CJ45" s="19">
        <v>60</v>
      </c>
      <c r="CK45" s="19">
        <v>24.6</v>
      </c>
      <c r="CL45" s="19">
        <v>42.3</v>
      </c>
      <c r="CM45" s="19">
        <v>6.54</v>
      </c>
      <c r="CN45" s="19">
        <v>3.84</v>
      </c>
      <c r="CO45" s="19">
        <v>5.19</v>
      </c>
      <c r="CP45" s="19">
        <v>6</v>
      </c>
      <c r="CQ45" s="19">
        <v>0</v>
      </c>
      <c r="CR45" s="19">
        <v>0.7</v>
      </c>
    </row>
    <row r="46" spans="1:96" s="27" customFormat="1" ht="11.4">
      <c r="B46" s="28" t="s">
        <v>113</v>
      </c>
      <c r="C46" s="29"/>
      <c r="D46" s="29">
        <v>24.63</v>
      </c>
      <c r="E46" s="29">
        <v>11.61</v>
      </c>
      <c r="F46" s="29">
        <v>29.69</v>
      </c>
      <c r="G46" s="29">
        <v>16.760000000000002</v>
      </c>
      <c r="H46" s="29">
        <v>91.72</v>
      </c>
      <c r="I46" s="29">
        <v>717.42</v>
      </c>
      <c r="J46" s="30">
        <v>6.9</v>
      </c>
      <c r="K46" s="30">
        <v>10.220000000000001</v>
      </c>
      <c r="L46" s="30">
        <v>0</v>
      </c>
      <c r="M46" s="30">
        <v>0</v>
      </c>
      <c r="N46" s="30">
        <v>22.82</v>
      </c>
      <c r="O46" s="30">
        <v>58.26</v>
      </c>
      <c r="P46" s="30">
        <v>10.64</v>
      </c>
      <c r="Q46" s="30">
        <v>0</v>
      </c>
      <c r="R46" s="30">
        <v>0</v>
      </c>
      <c r="S46" s="30">
        <v>1.6</v>
      </c>
      <c r="T46" s="30">
        <v>10.01</v>
      </c>
      <c r="U46" s="30">
        <v>1477.49</v>
      </c>
      <c r="V46" s="30">
        <v>1399.36</v>
      </c>
      <c r="W46" s="30">
        <v>154.09</v>
      </c>
      <c r="X46" s="30">
        <v>108.88</v>
      </c>
      <c r="Y46" s="30">
        <v>301.86</v>
      </c>
      <c r="Z46" s="30">
        <v>5.17</v>
      </c>
      <c r="AA46" s="30">
        <v>46.59</v>
      </c>
      <c r="AB46" s="30">
        <v>10190.209999999999</v>
      </c>
      <c r="AC46" s="30">
        <v>2060.14</v>
      </c>
      <c r="AD46" s="30">
        <v>8.68</v>
      </c>
      <c r="AE46" s="30">
        <v>0.31</v>
      </c>
      <c r="AF46" s="30">
        <v>0.3</v>
      </c>
      <c r="AG46" s="30">
        <v>6.17</v>
      </c>
      <c r="AH46" s="30">
        <v>14.69</v>
      </c>
      <c r="AI46" s="30">
        <v>31.87</v>
      </c>
      <c r="AJ46" s="30">
        <v>0</v>
      </c>
      <c r="AK46" s="30">
        <v>1079.33</v>
      </c>
      <c r="AL46" s="30">
        <v>1085.73</v>
      </c>
      <c r="AM46" s="30">
        <v>1805.77</v>
      </c>
      <c r="AN46" s="30">
        <v>1698.02</v>
      </c>
      <c r="AO46" s="30">
        <v>505.29</v>
      </c>
      <c r="AP46" s="30">
        <v>986.7</v>
      </c>
      <c r="AQ46" s="30">
        <v>173.97</v>
      </c>
      <c r="AR46" s="30">
        <v>1166.42</v>
      </c>
      <c r="AS46" s="30">
        <v>594.59</v>
      </c>
      <c r="AT46" s="30">
        <v>790.42</v>
      </c>
      <c r="AU46" s="30">
        <v>996.36</v>
      </c>
      <c r="AV46" s="30">
        <v>582.49</v>
      </c>
      <c r="AW46" s="30">
        <v>495.29</v>
      </c>
      <c r="AX46" s="30">
        <v>3043.89</v>
      </c>
      <c r="AY46" s="30">
        <v>0.84</v>
      </c>
      <c r="AZ46" s="30">
        <v>866.16</v>
      </c>
      <c r="BA46" s="30">
        <v>593.83000000000004</v>
      </c>
      <c r="BB46" s="30">
        <v>772.03</v>
      </c>
      <c r="BC46" s="30">
        <v>364.93</v>
      </c>
      <c r="BD46" s="30">
        <v>0</v>
      </c>
      <c r="BE46" s="30">
        <v>0</v>
      </c>
      <c r="BF46" s="30">
        <v>0.01</v>
      </c>
      <c r="BG46" s="30">
        <v>0.04</v>
      </c>
      <c r="BH46" s="30">
        <v>0.03</v>
      </c>
      <c r="BI46" s="30">
        <v>0.08</v>
      </c>
      <c r="BJ46" s="30">
        <v>0.01</v>
      </c>
      <c r="BK46" s="30">
        <v>1.31</v>
      </c>
      <c r="BL46" s="30">
        <v>0.01</v>
      </c>
      <c r="BM46" s="30">
        <v>0.74</v>
      </c>
      <c r="BN46" s="30">
        <v>0.06</v>
      </c>
      <c r="BO46" s="30">
        <v>0.1</v>
      </c>
      <c r="BP46" s="30">
        <v>0</v>
      </c>
      <c r="BQ46" s="30">
        <v>0.01</v>
      </c>
      <c r="BR46" s="30">
        <v>0.03</v>
      </c>
      <c r="BS46" s="30">
        <v>4</v>
      </c>
      <c r="BT46" s="30">
        <v>0</v>
      </c>
      <c r="BU46" s="30">
        <v>0</v>
      </c>
      <c r="BV46" s="30">
        <v>9.39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904.5</v>
      </c>
      <c r="CC46" s="29">
        <f>SUM($CC$38:$CC$45)</f>
        <v>118.84</v>
      </c>
      <c r="CD46" s="27">
        <f>$I$46/$I$51*100</f>
        <v>25.40079308879762</v>
      </c>
      <c r="CE46" s="27">
        <v>1744.95</v>
      </c>
      <c r="CG46" s="27">
        <v>112.91</v>
      </c>
      <c r="CH46" s="27">
        <v>62.82</v>
      </c>
      <c r="CI46" s="27">
        <v>87.87</v>
      </c>
      <c r="CJ46" s="27">
        <v>3557.66</v>
      </c>
      <c r="CK46" s="27">
        <v>1410.54</v>
      </c>
      <c r="CL46" s="27">
        <v>2484.1</v>
      </c>
      <c r="CM46" s="27">
        <v>96.63</v>
      </c>
      <c r="CN46" s="27">
        <v>56.7</v>
      </c>
      <c r="CO46" s="27">
        <v>76.69</v>
      </c>
      <c r="CP46" s="27">
        <v>6</v>
      </c>
      <c r="CQ46" s="27">
        <v>3.06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9.84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8.1999999999999993</v>
      </c>
    </row>
    <row r="49" spans="1:96" s="19" customFormat="1">
      <c r="A49" s="19" t="str">
        <f>"13"</f>
        <v>13</v>
      </c>
      <c r="B49" s="20" t="s">
        <v>108</v>
      </c>
      <c r="C49" s="21" t="str">
        <f>"160"</f>
        <v>160</v>
      </c>
      <c r="D49" s="21">
        <v>0.64</v>
      </c>
      <c r="E49" s="21">
        <v>0</v>
      </c>
      <c r="F49" s="21">
        <v>0.64</v>
      </c>
      <c r="G49" s="21">
        <v>0.64</v>
      </c>
      <c r="H49" s="21">
        <v>18.559999999999999</v>
      </c>
      <c r="I49" s="21">
        <v>77.888000000000005</v>
      </c>
      <c r="J49" s="22">
        <v>0.16</v>
      </c>
      <c r="K49" s="22">
        <v>0</v>
      </c>
      <c r="L49" s="22">
        <v>0</v>
      </c>
      <c r="M49" s="22">
        <v>0</v>
      </c>
      <c r="N49" s="22">
        <v>14.4</v>
      </c>
      <c r="O49" s="22">
        <v>1.28</v>
      </c>
      <c r="P49" s="22">
        <v>2.88</v>
      </c>
      <c r="Q49" s="22">
        <v>0</v>
      </c>
      <c r="R49" s="22">
        <v>0</v>
      </c>
      <c r="S49" s="22">
        <v>1.28</v>
      </c>
      <c r="T49" s="22">
        <v>0.8</v>
      </c>
      <c r="U49" s="22">
        <v>41.6</v>
      </c>
      <c r="V49" s="22">
        <v>444.8</v>
      </c>
      <c r="W49" s="22">
        <v>25.6</v>
      </c>
      <c r="X49" s="22">
        <v>14.4</v>
      </c>
      <c r="Y49" s="22">
        <v>17.600000000000001</v>
      </c>
      <c r="Z49" s="22">
        <v>3.52</v>
      </c>
      <c r="AA49" s="22">
        <v>0</v>
      </c>
      <c r="AB49" s="22">
        <v>48</v>
      </c>
      <c r="AC49" s="22">
        <v>8</v>
      </c>
      <c r="AD49" s="22">
        <v>0.32</v>
      </c>
      <c r="AE49" s="22">
        <v>0.05</v>
      </c>
      <c r="AF49" s="22">
        <v>0.03</v>
      </c>
      <c r="AG49" s="22">
        <v>0.48</v>
      </c>
      <c r="AH49" s="22">
        <v>0.64</v>
      </c>
      <c r="AI49" s="22">
        <v>16</v>
      </c>
      <c r="AJ49" s="22">
        <v>0</v>
      </c>
      <c r="AK49" s="22">
        <v>19.2</v>
      </c>
      <c r="AL49" s="22">
        <v>20.8</v>
      </c>
      <c r="AM49" s="22">
        <v>30.4</v>
      </c>
      <c r="AN49" s="22">
        <v>28.8</v>
      </c>
      <c r="AO49" s="22">
        <v>4.8</v>
      </c>
      <c r="AP49" s="22">
        <v>17.600000000000001</v>
      </c>
      <c r="AQ49" s="22">
        <v>4.8</v>
      </c>
      <c r="AR49" s="22">
        <v>14.4</v>
      </c>
      <c r="AS49" s="22">
        <v>27.2</v>
      </c>
      <c r="AT49" s="22">
        <v>16</v>
      </c>
      <c r="AU49" s="22">
        <v>124.8</v>
      </c>
      <c r="AV49" s="22">
        <v>11.2</v>
      </c>
      <c r="AW49" s="22">
        <v>22.4</v>
      </c>
      <c r="AX49" s="22">
        <v>67.2</v>
      </c>
      <c r="AY49" s="22">
        <v>0</v>
      </c>
      <c r="AZ49" s="22">
        <v>20.8</v>
      </c>
      <c r="BA49" s="22">
        <v>25.6</v>
      </c>
      <c r="BB49" s="22">
        <v>9.6</v>
      </c>
      <c r="BC49" s="22">
        <v>8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138.08000000000001</v>
      </c>
      <c r="CC49" s="21">
        <v>28.8</v>
      </c>
      <c r="CE49" s="19">
        <v>8</v>
      </c>
      <c r="CG49" s="19">
        <v>3</v>
      </c>
      <c r="CH49" s="19">
        <v>3</v>
      </c>
      <c r="CI49" s="19">
        <v>3</v>
      </c>
      <c r="CJ49" s="19">
        <v>225</v>
      </c>
      <c r="CK49" s="19">
        <v>225</v>
      </c>
      <c r="CL49" s="19">
        <v>225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24</v>
      </c>
    </row>
    <row r="50" spans="1:96" s="27" customFormat="1" ht="11.4">
      <c r="B50" s="28" t="s">
        <v>115</v>
      </c>
      <c r="C50" s="29"/>
      <c r="D50" s="29">
        <v>1.64</v>
      </c>
      <c r="E50" s="29">
        <v>0</v>
      </c>
      <c r="F50" s="29">
        <v>0.84</v>
      </c>
      <c r="G50" s="29">
        <v>0.64</v>
      </c>
      <c r="H50" s="29">
        <v>39.159999999999997</v>
      </c>
      <c r="I50" s="29">
        <v>164.37</v>
      </c>
      <c r="J50" s="30">
        <v>0.16</v>
      </c>
      <c r="K50" s="30">
        <v>0</v>
      </c>
      <c r="L50" s="30">
        <v>0</v>
      </c>
      <c r="M50" s="30">
        <v>0</v>
      </c>
      <c r="N50" s="30">
        <v>34.200000000000003</v>
      </c>
      <c r="O50" s="30">
        <v>1.68</v>
      </c>
      <c r="P50" s="30">
        <v>3.28</v>
      </c>
      <c r="Q50" s="30">
        <v>0</v>
      </c>
      <c r="R50" s="30">
        <v>0</v>
      </c>
      <c r="S50" s="30">
        <v>2.2799999999999998</v>
      </c>
      <c r="T50" s="30">
        <v>1.4</v>
      </c>
      <c r="U50" s="30">
        <v>53.6</v>
      </c>
      <c r="V50" s="30">
        <v>684.8</v>
      </c>
      <c r="W50" s="30">
        <v>39.6</v>
      </c>
      <c r="X50" s="30">
        <v>22.4</v>
      </c>
      <c r="Y50" s="30">
        <v>31.6</v>
      </c>
      <c r="Z50" s="30">
        <v>6.32</v>
      </c>
      <c r="AA50" s="30">
        <v>0</v>
      </c>
      <c r="AB50" s="30">
        <v>48</v>
      </c>
      <c r="AC50" s="30">
        <v>8</v>
      </c>
      <c r="AD50" s="30">
        <v>0.52</v>
      </c>
      <c r="AE50" s="30">
        <v>7.0000000000000007E-2</v>
      </c>
      <c r="AF50" s="30">
        <v>0.05</v>
      </c>
      <c r="AG50" s="30">
        <v>0.68</v>
      </c>
      <c r="AH50" s="30">
        <v>1.04</v>
      </c>
      <c r="AI50" s="30">
        <v>20</v>
      </c>
      <c r="AJ50" s="30">
        <v>0.4</v>
      </c>
      <c r="AK50" s="30">
        <v>35.200000000000003</v>
      </c>
      <c r="AL50" s="30">
        <v>40.799999999999997</v>
      </c>
      <c r="AM50" s="30">
        <v>58.4</v>
      </c>
      <c r="AN50" s="30">
        <v>56.8</v>
      </c>
      <c r="AO50" s="30">
        <v>8.8000000000000007</v>
      </c>
      <c r="AP50" s="30">
        <v>33.6</v>
      </c>
      <c r="AQ50" s="30">
        <v>8.8000000000000007</v>
      </c>
      <c r="AR50" s="30">
        <v>28.4</v>
      </c>
      <c r="AS50" s="30">
        <v>53.2</v>
      </c>
      <c r="AT50" s="30">
        <v>32</v>
      </c>
      <c r="AU50" s="30">
        <v>240.8</v>
      </c>
      <c r="AV50" s="30">
        <v>21.2</v>
      </c>
      <c r="AW50" s="30">
        <v>44.4</v>
      </c>
      <c r="AX50" s="30">
        <v>131.19999999999999</v>
      </c>
      <c r="AY50" s="30">
        <v>0</v>
      </c>
      <c r="AZ50" s="30">
        <v>40.799999999999997</v>
      </c>
      <c r="BA50" s="30">
        <v>49.6</v>
      </c>
      <c r="BB50" s="30">
        <v>19.600000000000001</v>
      </c>
      <c r="BC50" s="30">
        <v>16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314.27999999999997</v>
      </c>
      <c r="CC50" s="29">
        <f>SUM($CC$47:$CC$49)</f>
        <v>38.64</v>
      </c>
      <c r="CD50" s="27">
        <f>$I$50/$I$51*100</f>
        <v>5.8196431100410706</v>
      </c>
      <c r="CE50" s="27">
        <v>8</v>
      </c>
      <c r="CG50" s="27">
        <v>7</v>
      </c>
      <c r="CH50" s="27">
        <v>7</v>
      </c>
      <c r="CI50" s="27">
        <v>7</v>
      </c>
      <c r="CJ50" s="27">
        <v>625</v>
      </c>
      <c r="CK50" s="27">
        <v>407</v>
      </c>
      <c r="CL50" s="27">
        <v>516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84.92</v>
      </c>
      <c r="E51" s="29">
        <v>37.880000000000003</v>
      </c>
      <c r="F51" s="29">
        <v>98.92</v>
      </c>
      <c r="G51" s="29">
        <v>34.119999999999997</v>
      </c>
      <c r="H51" s="29">
        <v>414.78</v>
      </c>
      <c r="I51" s="29">
        <v>2824.4</v>
      </c>
      <c r="J51" s="30">
        <v>30.23</v>
      </c>
      <c r="K51" s="30">
        <v>18.02</v>
      </c>
      <c r="L51" s="30">
        <v>0</v>
      </c>
      <c r="M51" s="30">
        <v>0</v>
      </c>
      <c r="N51" s="30">
        <v>185.68</v>
      </c>
      <c r="O51" s="30">
        <v>193.54</v>
      </c>
      <c r="P51" s="30">
        <v>35.56</v>
      </c>
      <c r="Q51" s="30">
        <v>0</v>
      </c>
      <c r="R51" s="30">
        <v>0</v>
      </c>
      <c r="S51" s="30">
        <v>8.09</v>
      </c>
      <c r="T51" s="30">
        <v>29.74</v>
      </c>
      <c r="U51" s="30">
        <v>3966.64</v>
      </c>
      <c r="V51" s="30">
        <v>4751.29</v>
      </c>
      <c r="W51" s="30">
        <v>1014.3</v>
      </c>
      <c r="X51" s="30">
        <v>477.13</v>
      </c>
      <c r="Y51" s="30">
        <v>1296.92</v>
      </c>
      <c r="Z51" s="30">
        <v>28.56</v>
      </c>
      <c r="AA51" s="30">
        <v>266.20999999999998</v>
      </c>
      <c r="AB51" s="30">
        <v>18141.03</v>
      </c>
      <c r="AC51" s="30">
        <v>3850.08</v>
      </c>
      <c r="AD51" s="30">
        <v>17.309999999999999</v>
      </c>
      <c r="AE51" s="30">
        <v>1.18</v>
      </c>
      <c r="AF51" s="30">
        <v>1.41</v>
      </c>
      <c r="AG51" s="30">
        <v>16.41</v>
      </c>
      <c r="AH51" s="30">
        <v>40.86</v>
      </c>
      <c r="AI51" s="30">
        <v>97.71</v>
      </c>
      <c r="AJ51" s="30">
        <v>0.8</v>
      </c>
      <c r="AK51" s="30">
        <v>3953.58</v>
      </c>
      <c r="AL51" s="30">
        <v>3690.55</v>
      </c>
      <c r="AM51" s="30">
        <v>6019.53</v>
      </c>
      <c r="AN51" s="30">
        <v>5076.32</v>
      </c>
      <c r="AO51" s="30">
        <v>1732.29</v>
      </c>
      <c r="AP51" s="30">
        <v>3119.05</v>
      </c>
      <c r="AQ51" s="30">
        <v>862.78</v>
      </c>
      <c r="AR51" s="30">
        <v>3861.63</v>
      </c>
      <c r="AS51" s="30">
        <v>2023.14</v>
      </c>
      <c r="AT51" s="30">
        <v>2927.06</v>
      </c>
      <c r="AU51" s="30">
        <v>3787.14</v>
      </c>
      <c r="AV51" s="30">
        <v>1815.87</v>
      </c>
      <c r="AW51" s="30">
        <v>1923.75</v>
      </c>
      <c r="AX51" s="30">
        <v>10393.459999999999</v>
      </c>
      <c r="AY51" s="30">
        <v>1.6</v>
      </c>
      <c r="AZ51" s="30">
        <v>3103.66</v>
      </c>
      <c r="BA51" s="30">
        <v>2217.37</v>
      </c>
      <c r="BB51" s="30">
        <v>3001.64</v>
      </c>
      <c r="BC51" s="30">
        <v>1274.3399999999999</v>
      </c>
      <c r="BD51" s="30">
        <v>0.32</v>
      </c>
      <c r="BE51" s="30">
        <v>0.17</v>
      </c>
      <c r="BF51" s="30">
        <v>0.18</v>
      </c>
      <c r="BG51" s="30">
        <v>0.5</v>
      </c>
      <c r="BH51" s="30">
        <v>0.5</v>
      </c>
      <c r="BI51" s="30">
        <v>1.57</v>
      </c>
      <c r="BJ51" s="30">
        <v>7.0000000000000007E-2</v>
      </c>
      <c r="BK51" s="30">
        <v>6.7</v>
      </c>
      <c r="BL51" s="30">
        <v>0.05</v>
      </c>
      <c r="BM51" s="30">
        <v>2.81</v>
      </c>
      <c r="BN51" s="30">
        <v>0.15</v>
      </c>
      <c r="BO51" s="30">
        <v>0.18</v>
      </c>
      <c r="BP51" s="30">
        <v>0</v>
      </c>
      <c r="BQ51" s="30">
        <v>0.28000000000000003</v>
      </c>
      <c r="BR51" s="30">
        <v>0.45</v>
      </c>
      <c r="BS51" s="30">
        <v>11.5</v>
      </c>
      <c r="BT51" s="30">
        <v>0.02</v>
      </c>
      <c r="BU51" s="30">
        <v>0</v>
      </c>
      <c r="BV51" s="30">
        <v>17.760000000000002</v>
      </c>
      <c r="BW51" s="30">
        <v>0.19</v>
      </c>
      <c r="BX51" s="30">
        <v>0</v>
      </c>
      <c r="BY51" s="30">
        <v>0</v>
      </c>
      <c r="BZ51" s="30">
        <v>0</v>
      </c>
      <c r="CA51" s="30">
        <v>0</v>
      </c>
      <c r="CB51" s="30">
        <v>3117.57</v>
      </c>
      <c r="CC51" s="29">
        <v>429.99999999999989</v>
      </c>
      <c r="CE51" s="27">
        <v>3289.72</v>
      </c>
      <c r="CG51" s="27">
        <v>385.58</v>
      </c>
      <c r="CH51" s="27">
        <v>208.38</v>
      </c>
      <c r="CI51" s="27">
        <v>296.98</v>
      </c>
      <c r="CJ51" s="27">
        <v>17755.13</v>
      </c>
      <c r="CK51" s="27">
        <v>7970.89</v>
      </c>
      <c r="CL51" s="27">
        <v>12863.01</v>
      </c>
      <c r="CM51" s="27">
        <v>332.1</v>
      </c>
      <c r="CN51" s="27">
        <v>188.05</v>
      </c>
      <c r="CO51" s="27">
        <v>260.12</v>
      </c>
      <c r="CP51" s="27">
        <v>31.6</v>
      </c>
      <c r="CQ51" s="27">
        <v>7.86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117</v>
      </c>
      <c r="C53" s="16"/>
      <c r="D53" s="16">
        <v>12</v>
      </c>
      <c r="E53" s="16"/>
      <c r="F53" s="16">
        <v>33</v>
      </c>
      <c r="G53" s="16"/>
      <c r="H53" s="16">
        <v>55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5:CC55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200</v>
      </c>
      <c r="F23" s="43">
        <v>9.84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150</v>
      </c>
      <c r="F24" s="49">
        <v>27</v>
      </c>
      <c r="G24" s="48">
        <v>73.02</v>
      </c>
      <c r="H24" s="48">
        <v>0.6</v>
      </c>
      <c r="I24" s="48">
        <v>0.6</v>
      </c>
      <c r="J24" s="50">
        <v>17.399999999999999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45772.313136574077</v>
      </c>
      <c r="C1">
        <f>YEAR(Дата_Сост)</f>
        <v>2025</v>
      </c>
      <c r="D1">
        <f>MONTH(Дата_Сост)</f>
        <v>4</v>
      </c>
      <c r="E1">
        <f>DAY(Дата_Сост)</f>
        <v>25</v>
      </c>
    </row>
    <row r="2" spans="1:5">
      <c r="A2" t="s">
        <v>82</v>
      </c>
      <c r="B2" s="2">
        <v>45756.634930555556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30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25.04.2025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2025-04-10T04:20:24Z</dcterms:modified>
</cp:coreProperties>
</file>