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4" i="1"/>
  <c r="CD50"/>
  <c r="CD40"/>
  <c r="CD31"/>
  <c r="CD27"/>
  <c r="CD17"/>
  <c r="CC54"/>
  <c r="A53"/>
  <c r="C53"/>
  <c r="A52"/>
  <c r="C52"/>
  <c r="CC50"/>
  <c r="A49"/>
  <c r="C49"/>
  <c r="A48"/>
  <c r="C48"/>
  <c r="A47"/>
  <c r="C47"/>
  <c r="A46"/>
  <c r="C46"/>
  <c r="A45"/>
  <c r="C45"/>
  <c r="A44"/>
  <c r="C44"/>
  <c r="A43"/>
  <c r="C43"/>
  <c r="A42"/>
  <c r="C42"/>
  <c r="CC40"/>
  <c r="A39"/>
  <c r="C39"/>
  <c r="A38"/>
  <c r="C38"/>
  <c r="A37"/>
  <c r="C37"/>
  <c r="A36"/>
  <c r="C36"/>
  <c r="A35"/>
  <c r="C35"/>
  <c r="A34"/>
  <c r="C34"/>
  <c r="CC31"/>
  <c r="A30"/>
  <c r="C30"/>
  <c r="A29"/>
  <c r="C29"/>
  <c r="CC27"/>
  <c r="A26"/>
  <c r="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<sst xmlns="http://schemas.openxmlformats.org/spreadsheetml/2006/main" count="189" uniqueCount="155">
  <si>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</si>
  <si>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</si>
  <si>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</si>
  <si>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</si>
  <si>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</si>
  <si>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</si>
  <si>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</si>
  <si>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</si>
  <si>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</si>
  <si>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</si>
  <si>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</si>
  <si>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</si>
  <si>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</si>
  <si>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</si>
  <si>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</si>
  <si>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</si>
  <si>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</si>
  <si>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</si>
  <si>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</si>
  <si>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</si>
  <si>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</si>
  <si>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</si>
  <si>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</si>
  <si>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</si>
  <si>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</si>
  <si>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</si>
  <si>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</si>
  <si>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</si>
  <si>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</si>
  <si>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</si>
  <si>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</si>
  <si>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</si>
  <si>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</si>
  <si>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</si>
  <si>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</si>
  <si>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</si>
  <si>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</si>
  <si>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</si>
  <si>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</si>
  <si>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</si>
  <si>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</si>
  <si>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</si>
  <si>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</si>
  <si>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</si>
  <si>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</si>
  <si>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</si>
  <si>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</si>
  <si>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</si>
  <si>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</si>
  <si>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</si>
  <si>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</si>
  <si>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</si>
  <si>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</si>
  <si>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</si>
  <si>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</si>
  <si>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</si>
  <si>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</si>
  <si>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</si>
  <si>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</si>
  <si>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</si>
  <si>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</si>
  <si>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</si>
  <si>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</si>
  <si>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</si>
  <si>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</si>
  <si>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</si>
  <si>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</si>
  <si>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</si>
  <si>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</si>
  <si>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</si>
  <si>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</si>
  <si>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</si>
  <si>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</si>
  <si>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</si>
  <si>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</si>
  <si>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</si>
  <si>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</si>
  <si>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</si>
  <si>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</si>
  <si>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</si>
  <si>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</si>
  <si>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</si>
  <si>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</si>
  <si>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</si>
  <si>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</si>
  <si>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</si>
  <si>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</si>
  <si>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</si>
  <si>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</si>
  <si>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</si>
  <si>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</si>
  <si>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</si>
  <si>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Яйцо отварное</t>
  </si>
  <si>
    <t>Сыр (порциями)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</si>
  <si>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</si>
  <si>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</si>
  <si>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</si>
  <si>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</si>
  <si>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</si>
  <si>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</si>
  <si>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крупой гречневой и сметаной</t>
  </si>
  <si>
    <t>Макаронные изделия отварные</t>
  </si>
  <si>
    <t>Биточки (котлеты) из мяса говядины (вариант 4)</t>
  </si>
  <si>
    <t>Соус сметанный с томатом.</t>
  </si>
  <si>
    <t>Хлеб ржаной</t>
  </si>
  <si>
    <t>Кисель из концентрата</t>
  </si>
  <si>
    <t>Итого за 'Обед  с 7 до 11 лет'</t>
  </si>
  <si>
    <t>Полдник</t>
  </si>
  <si>
    <t>Кекс "Мини-Мафин" ин/уп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</si>
  <si>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</si>
  <si>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</si>
  <si>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</si>
  <si>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</si>
  <si>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</si>
  <si>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</si>
  <si>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</si>
  <si>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</si>
  <si>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</si>
  <si>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</si>
  <si>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</si>
  <si>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</si>
  <si>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</si>
  <si>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</si>
  <si>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</si>
  <si>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</si>
  <si>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</si>
  <si>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</si>
  <si>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</si>
  <si>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</si>
  <si>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</si>
  <si>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</si>
  <si>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</si>
  <si>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</si>
  <si>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</si>
  <si>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</si>
  <si>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</si>
  <si>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</si>
  <si>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</si>
  <si>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</si>
  <si>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</si>
  <si>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</si>
  <si>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</si>
  <si>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</si>
  <si>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</si>
  <si>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</si>
  <si>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</si>
  <si>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</si>
  <si>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</si>
  <si>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</si>
  <si>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</si>
  <si>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17</t>
  </si>
  <si>
    <t>5</t>
  </si>
  <si>
    <t>Согласовано
Директор школы  № _______________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</si>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</sst>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Q1850"/>
  <sheetViews>
    <sheetView tabSelected="1" workbookViewId="0">
      <selection activeCell="A59" sqref="A59:CC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16384" width="0" style="3" hidden="1"/>
  </cols>
  <sheetData>
    <row r="1" spans="1:95" s="15" customFormat="1" ht="28.2" customHeight="1">
      <c r="B1" s="15" t="s">
        <v>86</v>
      </c>
      <c r="G1" s="18" t="s">
        <v>152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95" s="1" customFormat="1" ht="20.25" customHeight="1">
      <c r="A2" s="21" t="str">
        <f>"МЕНЮ НА " &amp; Dop!E1 &amp; "." &amp;Dop!D1 &amp; "." &amp; Dop!C1 &amp; "г."</f>
        <v>МЕНЮ НА 12.5.2025г.</v>
      </c>
      <c r="B2" s="21"/>
      <c r="C2" s="21"/>
      <c r="D2" s="21"/>
      <c r="E2" s="21"/>
      <c r="F2" s="21"/>
      <c r="G2" s="21"/>
      <c r="H2" s="21"/>
      <c r="I2" s="21"/>
    </row>
    <row r="3" spans="1:95" s="6" customFormat="1">
      <c r="A3" s="4"/>
      <c r="B3" s="4" t="str">
        <f>"12 мая 2025 г."</f>
        <v>12 мая 2025 г.</v>
      </c>
      <c r="C3" s="4"/>
      <c r="D3" s="5"/>
      <c r="E3" s="4"/>
      <c r="F3" s="4"/>
      <c r="G3" s="4"/>
      <c r="H3" s="4"/>
      <c r="I3" s="4"/>
    </row>
    <row r="4" spans="1:95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5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5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5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5" ht="14.25" customHeight="1">
      <c r="A8" s="22" t="s">
        <v>75</v>
      </c>
      <c r="B8" s="24" t="s">
        <v>0</v>
      </c>
      <c r="C8" s="24" t="s">
        <v>6</v>
      </c>
      <c r="D8" s="24" t="s">
        <v>2</v>
      </c>
      <c r="E8" s="24"/>
      <c r="F8" s="24" t="s">
        <v>8</v>
      </c>
      <c r="G8" s="24"/>
      <c r="H8" s="24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5" t="s">
        <v>74</v>
      </c>
      <c r="X8" s="25"/>
      <c r="Y8" s="25"/>
      <c r="Z8" s="25"/>
      <c r="AA8" s="25" t="s">
        <v>76</v>
      </c>
      <c r="AB8" s="25"/>
      <c r="AC8" s="25"/>
      <c r="AD8" s="25"/>
      <c r="AE8" s="25"/>
      <c r="AF8" s="25"/>
      <c r="AG8" s="25"/>
      <c r="AH8" s="25"/>
      <c r="AI8" s="26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87</v>
      </c>
    </row>
    <row r="9" spans="1:95" ht="21.6" customHeight="1">
      <c r="A9" s="23"/>
      <c r="B9" s="24"/>
      <c r="C9" s="24"/>
      <c r="D9" s="10" t="s">
        <v>1</v>
      </c>
      <c r="E9" s="10" t="s">
        <v>3</v>
      </c>
      <c r="F9" s="10" t="s">
        <v>1</v>
      </c>
      <c r="G9" s="10" t="s">
        <v>4</v>
      </c>
      <c r="H9" s="24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</row>
    <row r="10" spans="1:95">
      <c r="B10" s="27" t="s">
        <v>90</v>
      </c>
      <c r="C10" s="16"/>
      <c r="D10" s="16"/>
      <c r="E10" s="16"/>
      <c r="F10" s="16"/>
      <c r="G10" s="16"/>
      <c r="H10" s="16"/>
      <c r="I10" s="16"/>
    </row>
    <row r="11" spans="1:95" s="32" customFormat="1">
      <c r="A11" s="32" t="str">
        <f>"200"</f>
        <v>200</v>
      </c>
      <c r="B11" s="33" t="s">
        <v>91</v>
      </c>
      <c r="C11" s="34" t="str">
        <f>"200"</f>
        <v>200</v>
      </c>
      <c r="D11" s="34">
        <v>6.16</v>
      </c>
      <c r="E11" s="34">
        <v>2.9</v>
      </c>
      <c r="F11" s="34">
        <v>7.7</v>
      </c>
      <c r="G11" s="34">
        <v>0.78</v>
      </c>
      <c r="H11" s="34">
        <v>33.75</v>
      </c>
      <c r="I11" s="34">
        <v>227.35628776987036</v>
      </c>
      <c r="J11" s="35">
        <v>4.5599999999999996</v>
      </c>
      <c r="K11" s="35">
        <v>0.11</v>
      </c>
      <c r="L11" s="35">
        <v>0</v>
      </c>
      <c r="M11" s="35">
        <v>0</v>
      </c>
      <c r="N11" s="35">
        <v>9.89</v>
      </c>
      <c r="O11" s="35">
        <v>22.75</v>
      </c>
      <c r="P11" s="35">
        <v>1.1100000000000001</v>
      </c>
      <c r="Q11" s="35">
        <v>0</v>
      </c>
      <c r="R11" s="35">
        <v>0</v>
      </c>
      <c r="S11" s="35">
        <v>0.1</v>
      </c>
      <c r="T11" s="35">
        <v>1.1000000000000001</v>
      </c>
      <c r="U11" s="35">
        <v>54.38</v>
      </c>
      <c r="V11" s="35">
        <v>203.15</v>
      </c>
      <c r="W11" s="35">
        <v>124.73</v>
      </c>
      <c r="X11" s="35">
        <v>36.130000000000003</v>
      </c>
      <c r="Y11" s="35">
        <v>149.66</v>
      </c>
      <c r="Z11" s="35">
        <v>0.78</v>
      </c>
      <c r="AA11" s="35">
        <v>40.89</v>
      </c>
      <c r="AB11" s="35">
        <v>28.14</v>
      </c>
      <c r="AC11" s="35">
        <v>46.08</v>
      </c>
      <c r="AD11" s="35">
        <v>0.17</v>
      </c>
      <c r="AE11" s="35">
        <v>0.11</v>
      </c>
      <c r="AF11" s="35">
        <v>0.15</v>
      </c>
      <c r="AG11" s="35">
        <v>0.56999999999999995</v>
      </c>
      <c r="AH11" s="35">
        <v>2.23</v>
      </c>
      <c r="AI11" s="35">
        <v>0.52</v>
      </c>
      <c r="AJ11" s="35">
        <v>0</v>
      </c>
      <c r="AK11" s="35">
        <v>316.66000000000003</v>
      </c>
      <c r="AL11" s="35">
        <v>293.25</v>
      </c>
      <c r="AM11" s="35">
        <v>663.44</v>
      </c>
      <c r="AN11" s="35">
        <v>315.77</v>
      </c>
      <c r="AO11" s="35">
        <v>154.74</v>
      </c>
      <c r="AP11" s="35">
        <v>243.55</v>
      </c>
      <c r="AQ11" s="35">
        <v>94.24</v>
      </c>
      <c r="AR11" s="35">
        <v>313.27</v>
      </c>
      <c r="AS11" s="35">
        <v>266.66000000000003</v>
      </c>
      <c r="AT11" s="35">
        <v>160.38</v>
      </c>
      <c r="AU11" s="35">
        <v>209.52</v>
      </c>
      <c r="AV11" s="35">
        <v>77.42</v>
      </c>
      <c r="AW11" s="35">
        <v>107.39</v>
      </c>
      <c r="AX11" s="35">
        <v>614.47</v>
      </c>
      <c r="AY11" s="35">
        <v>0</v>
      </c>
      <c r="AZ11" s="35">
        <v>207.53</v>
      </c>
      <c r="BA11" s="35">
        <v>186.84</v>
      </c>
      <c r="BB11" s="35">
        <v>306.04000000000002</v>
      </c>
      <c r="BC11" s="35">
        <v>81.42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0.42</v>
      </c>
      <c r="BJ11" s="35">
        <v>0</v>
      </c>
      <c r="BK11" s="35">
        <v>1.22</v>
      </c>
      <c r="BL11" s="35">
        <v>0</v>
      </c>
      <c r="BM11" s="35">
        <v>0.37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1.08</v>
      </c>
      <c r="BT11" s="35">
        <v>0</v>
      </c>
      <c r="BU11" s="35">
        <v>0</v>
      </c>
      <c r="BV11" s="35">
        <v>0.43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95.09</v>
      </c>
      <c r="CC11" s="34">
        <v>26.97</v>
      </c>
      <c r="CE11" s="32">
        <v>45.58</v>
      </c>
      <c r="CG11" s="32">
        <v>8.48</v>
      </c>
      <c r="CH11" s="32">
        <v>2.85</v>
      </c>
      <c r="CI11" s="32">
        <v>5.66</v>
      </c>
      <c r="CJ11" s="32">
        <v>1682.58</v>
      </c>
      <c r="CK11" s="32">
        <v>767.09</v>
      </c>
      <c r="CL11" s="32">
        <v>1224.8399999999999</v>
      </c>
      <c r="CM11" s="32">
        <v>14.79</v>
      </c>
      <c r="CN11" s="32">
        <v>5.13</v>
      </c>
      <c r="CO11" s="32">
        <v>9.9600000000000009</v>
      </c>
      <c r="CP11" s="32">
        <v>4.87</v>
      </c>
      <c r="CQ11" s="32">
        <v>0</v>
      </c>
    </row>
    <row r="12" spans="1:95" s="32" customFormat="1">
      <c r="A12" s="32" t="str">
        <f>"1/6"</f>
        <v>1/6</v>
      </c>
      <c r="B12" s="33" t="s">
        <v>92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16.5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</row>
    <row r="13" spans="1:95" s="32" customFormat="1">
      <c r="A13" s="32" t="str">
        <f>"4/13"</f>
        <v>4/13</v>
      </c>
      <c r="B13" s="33" t="s">
        <v>93</v>
      </c>
      <c r="C13" s="34" t="str">
        <f>"10"</f>
        <v>10</v>
      </c>
      <c r="D13" s="34">
        <v>2.3199999999999998</v>
      </c>
      <c r="E13" s="34">
        <v>2.3199999999999998</v>
      </c>
      <c r="F13" s="34">
        <v>2.95</v>
      </c>
      <c r="G13" s="34">
        <v>0</v>
      </c>
      <c r="H13" s="34">
        <v>0</v>
      </c>
      <c r="I13" s="34">
        <v>36.43</v>
      </c>
      <c r="J13" s="35">
        <v>1.59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0.2</v>
      </c>
      <c r="T13" s="35">
        <v>0.43</v>
      </c>
      <c r="U13" s="35">
        <v>81</v>
      </c>
      <c r="V13" s="35">
        <v>8.8000000000000007</v>
      </c>
      <c r="W13" s="35">
        <v>88</v>
      </c>
      <c r="X13" s="35">
        <v>3.5</v>
      </c>
      <c r="Y13" s="35">
        <v>50</v>
      </c>
      <c r="Z13" s="35">
        <v>0.1</v>
      </c>
      <c r="AA13" s="35">
        <v>26</v>
      </c>
      <c r="AB13" s="35">
        <v>17</v>
      </c>
      <c r="AC13" s="35">
        <v>28.8</v>
      </c>
      <c r="AD13" s="35">
        <v>0.05</v>
      </c>
      <c r="AE13" s="35">
        <v>0</v>
      </c>
      <c r="AF13" s="35">
        <v>0.03</v>
      </c>
      <c r="AG13" s="35">
        <v>0.02</v>
      </c>
      <c r="AH13" s="35">
        <v>0.61</v>
      </c>
      <c r="AI13" s="35">
        <v>7.0000000000000007E-2</v>
      </c>
      <c r="AJ13" s="35">
        <v>0</v>
      </c>
      <c r="AK13" s="35">
        <v>169</v>
      </c>
      <c r="AL13" s="35">
        <v>97</v>
      </c>
      <c r="AM13" s="35">
        <v>193</v>
      </c>
      <c r="AN13" s="35">
        <v>153</v>
      </c>
      <c r="AO13" s="35">
        <v>54</v>
      </c>
      <c r="AP13" s="35">
        <v>92</v>
      </c>
      <c r="AQ13" s="35">
        <v>66</v>
      </c>
      <c r="AR13" s="35">
        <v>122</v>
      </c>
      <c r="AS13" s="35">
        <v>60</v>
      </c>
      <c r="AT13" s="35">
        <v>71</v>
      </c>
      <c r="AU13" s="35">
        <v>135</v>
      </c>
      <c r="AV13" s="35">
        <v>149</v>
      </c>
      <c r="AW13" s="35">
        <v>38</v>
      </c>
      <c r="AX13" s="35">
        <v>460</v>
      </c>
      <c r="AY13" s="35">
        <v>0</v>
      </c>
      <c r="AZ13" s="35">
        <v>232</v>
      </c>
      <c r="BA13" s="35">
        <v>120</v>
      </c>
      <c r="BB13" s="35">
        <v>135</v>
      </c>
      <c r="BC13" s="35">
        <v>21</v>
      </c>
      <c r="BD13" s="35">
        <v>0</v>
      </c>
      <c r="BE13" s="35">
        <v>0.01</v>
      </c>
      <c r="BF13" s="35">
        <v>0.04</v>
      </c>
      <c r="BG13" s="35">
        <v>0.13</v>
      </c>
      <c r="BH13" s="35">
        <v>0.12</v>
      </c>
      <c r="BI13" s="35">
        <v>0.24</v>
      </c>
      <c r="BJ13" s="35">
        <v>0.03</v>
      </c>
      <c r="BK13" s="35">
        <v>0.62</v>
      </c>
      <c r="BL13" s="35">
        <v>0.02</v>
      </c>
      <c r="BM13" s="35">
        <v>0.34</v>
      </c>
      <c r="BN13" s="35">
        <v>0.02</v>
      </c>
      <c r="BO13" s="35">
        <v>0</v>
      </c>
      <c r="BP13" s="35">
        <v>0</v>
      </c>
      <c r="BQ13" s="35">
        <v>0.04</v>
      </c>
      <c r="BR13" s="35">
        <v>0.05</v>
      </c>
      <c r="BS13" s="35">
        <v>0.68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4.0999999999999996</v>
      </c>
      <c r="CC13" s="34">
        <v>12.05</v>
      </c>
      <c r="CE13" s="32">
        <v>28.83</v>
      </c>
      <c r="CG13" s="32">
        <v>0</v>
      </c>
      <c r="CH13" s="32">
        <v>0</v>
      </c>
      <c r="CI13" s="32">
        <v>0</v>
      </c>
      <c r="CJ13" s="32">
        <v>500</v>
      </c>
      <c r="CK13" s="32">
        <v>370</v>
      </c>
      <c r="CL13" s="32">
        <v>435</v>
      </c>
      <c r="CM13" s="32">
        <v>1.53</v>
      </c>
      <c r="CN13" s="32">
        <v>0.97</v>
      </c>
      <c r="CO13" s="32">
        <v>1.25</v>
      </c>
      <c r="CP13" s="32">
        <v>0</v>
      </c>
      <c r="CQ13" s="32">
        <v>0</v>
      </c>
    </row>
    <row r="14" spans="1:95" s="32" customFormat="1">
      <c r="A14" s="32" t="str">
        <f>"10"</f>
        <v>10</v>
      </c>
      <c r="B14" s="33" t="s">
        <v>94</v>
      </c>
      <c r="C14" s="34" t="str">
        <f>"10"</f>
        <v>10</v>
      </c>
      <c r="D14" s="34">
        <v>0.08</v>
      </c>
      <c r="E14" s="34">
        <v>0.08</v>
      </c>
      <c r="F14" s="34">
        <v>7.25</v>
      </c>
      <c r="G14" s="34">
        <v>0</v>
      </c>
      <c r="H14" s="34">
        <v>0.13</v>
      </c>
      <c r="I14" s="34">
        <v>66.063999999999993</v>
      </c>
      <c r="J14" s="35">
        <v>4.71</v>
      </c>
      <c r="K14" s="35">
        <v>0.22</v>
      </c>
      <c r="L14" s="35">
        <v>0</v>
      </c>
      <c r="M14" s="35">
        <v>0</v>
      </c>
      <c r="N14" s="35">
        <v>0.13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0.14000000000000001</v>
      </c>
      <c r="U14" s="35">
        <v>1.5</v>
      </c>
      <c r="V14" s="35">
        <v>3</v>
      </c>
      <c r="W14" s="35">
        <v>2.4</v>
      </c>
      <c r="X14" s="35">
        <v>0</v>
      </c>
      <c r="Y14" s="35">
        <v>3</v>
      </c>
      <c r="Z14" s="35">
        <v>0.02</v>
      </c>
      <c r="AA14" s="35">
        <v>40</v>
      </c>
      <c r="AB14" s="35">
        <v>30</v>
      </c>
      <c r="AC14" s="35">
        <v>45</v>
      </c>
      <c r="AD14" s="35">
        <v>0.1</v>
      </c>
      <c r="AE14" s="35">
        <v>0</v>
      </c>
      <c r="AF14" s="35">
        <v>0.01</v>
      </c>
      <c r="AG14" s="35">
        <v>0.01</v>
      </c>
      <c r="AH14" s="35">
        <v>0.02</v>
      </c>
      <c r="AI14" s="35">
        <v>0</v>
      </c>
      <c r="AJ14" s="35">
        <v>0</v>
      </c>
      <c r="AK14" s="35">
        <v>4.2</v>
      </c>
      <c r="AL14" s="35">
        <v>4.0999999999999996</v>
      </c>
      <c r="AM14" s="35">
        <v>7.6</v>
      </c>
      <c r="AN14" s="35">
        <v>4.5</v>
      </c>
      <c r="AO14" s="35">
        <v>1.7</v>
      </c>
      <c r="AP14" s="35">
        <v>4.7</v>
      </c>
      <c r="AQ14" s="35">
        <v>4.3</v>
      </c>
      <c r="AR14" s="35">
        <v>4.2</v>
      </c>
      <c r="AS14" s="35">
        <v>3.6</v>
      </c>
      <c r="AT14" s="35">
        <v>2.6</v>
      </c>
      <c r="AU14" s="35">
        <v>5.7</v>
      </c>
      <c r="AV14" s="35">
        <v>3.5</v>
      </c>
      <c r="AW14" s="35">
        <v>2.4</v>
      </c>
      <c r="AX14" s="35">
        <v>14.2</v>
      </c>
      <c r="AY14" s="35">
        <v>0</v>
      </c>
      <c r="AZ14" s="35">
        <v>4.8</v>
      </c>
      <c r="BA14" s="35">
        <v>5.4</v>
      </c>
      <c r="BB14" s="35">
        <v>4.2</v>
      </c>
      <c r="BC14" s="35">
        <v>1</v>
      </c>
      <c r="BD14" s="35">
        <v>0.27</v>
      </c>
      <c r="BE14" s="35">
        <v>0.12</v>
      </c>
      <c r="BF14" s="35">
        <v>7.0000000000000007E-2</v>
      </c>
      <c r="BG14" s="35">
        <v>0.15</v>
      </c>
      <c r="BH14" s="35">
        <v>0.17</v>
      </c>
      <c r="BI14" s="35">
        <v>0.79</v>
      </c>
      <c r="BJ14" s="35">
        <v>0</v>
      </c>
      <c r="BK14" s="35">
        <v>2.21</v>
      </c>
      <c r="BL14" s="35">
        <v>0</v>
      </c>
      <c r="BM14" s="35">
        <v>0.68</v>
      </c>
      <c r="BN14" s="35">
        <v>0</v>
      </c>
      <c r="BO14" s="35">
        <v>0</v>
      </c>
      <c r="BP14" s="35">
        <v>0</v>
      </c>
      <c r="BQ14" s="35">
        <v>0.15</v>
      </c>
      <c r="BR14" s="35">
        <v>0.23</v>
      </c>
      <c r="BS14" s="35">
        <v>1.8</v>
      </c>
      <c r="BT14" s="35">
        <v>0</v>
      </c>
      <c r="BU14" s="35">
        <v>0</v>
      </c>
      <c r="BV14" s="35">
        <v>0.09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2.5</v>
      </c>
      <c r="CC14" s="34">
        <v>16.96</v>
      </c>
      <c r="CE14" s="32">
        <v>45</v>
      </c>
      <c r="CG14" s="32">
        <v>1.6</v>
      </c>
      <c r="CH14" s="32">
        <v>0.4</v>
      </c>
      <c r="CI14" s="32">
        <v>1</v>
      </c>
      <c r="CJ14" s="32">
        <v>80</v>
      </c>
      <c r="CK14" s="32">
        <v>32.799999999999997</v>
      </c>
      <c r="CL14" s="32">
        <v>56.4</v>
      </c>
      <c r="CM14" s="32">
        <v>6.84</v>
      </c>
      <c r="CN14" s="32">
        <v>3.48</v>
      </c>
      <c r="CO14" s="32">
        <v>5.16</v>
      </c>
      <c r="CP14" s="32">
        <v>0</v>
      </c>
      <c r="CQ14" s="32">
        <v>0</v>
      </c>
    </row>
    <row r="15" spans="1:95" s="32" customFormat="1">
      <c r="A15" s="32" t="str">
        <f>"2"</f>
        <v>2</v>
      </c>
      <c r="B15" s="33" t="s">
        <v>95</v>
      </c>
      <c r="C15" s="34" t="str">
        <f>"25,2"</f>
        <v>25,2</v>
      </c>
      <c r="D15" s="34">
        <v>1.67</v>
      </c>
      <c r="E15" s="34">
        <v>0</v>
      </c>
      <c r="F15" s="34">
        <v>0.17</v>
      </c>
      <c r="G15" s="34">
        <v>0.17</v>
      </c>
      <c r="H15" s="34">
        <v>11.82</v>
      </c>
      <c r="I15" s="34">
        <v>56.423051999999991</v>
      </c>
      <c r="J15" s="35">
        <v>0</v>
      </c>
      <c r="K15" s="35">
        <v>0</v>
      </c>
      <c r="L15" s="35">
        <v>0</v>
      </c>
      <c r="M15" s="35">
        <v>0</v>
      </c>
      <c r="N15" s="35">
        <v>0.28000000000000003</v>
      </c>
      <c r="O15" s="35">
        <v>11.49</v>
      </c>
      <c r="P15" s="35">
        <v>0.05</v>
      </c>
      <c r="Q15" s="35">
        <v>0</v>
      </c>
      <c r="R15" s="35">
        <v>0</v>
      </c>
      <c r="S15" s="35">
        <v>0</v>
      </c>
      <c r="T15" s="35">
        <v>0.45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80.459999999999994</v>
      </c>
      <c r="AL15" s="35">
        <v>83.75</v>
      </c>
      <c r="AM15" s="35">
        <v>128.26</v>
      </c>
      <c r="AN15" s="35">
        <v>42.53</v>
      </c>
      <c r="AO15" s="35">
        <v>25.21</v>
      </c>
      <c r="AP15" s="35">
        <v>50.43</v>
      </c>
      <c r="AQ15" s="35">
        <v>19.07</v>
      </c>
      <c r="AR15" s="35">
        <v>91.2</v>
      </c>
      <c r="AS15" s="35">
        <v>56.56</v>
      </c>
      <c r="AT15" s="35">
        <v>78.930000000000007</v>
      </c>
      <c r="AU15" s="35">
        <v>65.11</v>
      </c>
      <c r="AV15" s="35">
        <v>34.200000000000003</v>
      </c>
      <c r="AW15" s="35">
        <v>60.51</v>
      </c>
      <c r="AX15" s="35">
        <v>506.01</v>
      </c>
      <c r="AY15" s="35">
        <v>0</v>
      </c>
      <c r="AZ15" s="35">
        <v>164.87</v>
      </c>
      <c r="BA15" s="35">
        <v>71.69</v>
      </c>
      <c r="BB15" s="35">
        <v>47.58</v>
      </c>
      <c r="BC15" s="35">
        <v>37.71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0.02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0.02</v>
      </c>
      <c r="BT15" s="35">
        <v>0</v>
      </c>
      <c r="BU15" s="35">
        <v>0</v>
      </c>
      <c r="BV15" s="35">
        <v>7.0000000000000007E-2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9.85</v>
      </c>
      <c r="CC15" s="34">
        <v>1.81</v>
      </c>
      <c r="CE15" s="32">
        <v>0</v>
      </c>
      <c r="CG15" s="32">
        <v>0</v>
      </c>
      <c r="CH15" s="32">
        <v>0</v>
      </c>
      <c r="CI15" s="32">
        <v>0</v>
      </c>
      <c r="CJ15" s="32">
        <v>438.82</v>
      </c>
      <c r="CK15" s="32">
        <v>169.06</v>
      </c>
      <c r="CL15" s="32">
        <v>303.94</v>
      </c>
      <c r="CM15" s="32">
        <v>3.51</v>
      </c>
      <c r="CN15" s="32">
        <v>3.51</v>
      </c>
      <c r="CO15" s="32">
        <v>3.51</v>
      </c>
      <c r="CP15" s="32">
        <v>0</v>
      </c>
      <c r="CQ15" s="32">
        <v>0</v>
      </c>
    </row>
    <row r="16" spans="1:95" s="28" customFormat="1">
      <c r="A16" s="28" t="str">
        <f>"27/10"</f>
        <v>27/10</v>
      </c>
      <c r="B16" s="29" t="s">
        <v>96</v>
      </c>
      <c r="C16" s="30" t="str">
        <f>"200"</f>
        <v>200</v>
      </c>
      <c r="D16" s="30">
        <v>0.1</v>
      </c>
      <c r="E16" s="30">
        <v>0</v>
      </c>
      <c r="F16" s="30">
        <v>0.02</v>
      </c>
      <c r="G16" s="30">
        <v>0.02</v>
      </c>
      <c r="H16" s="30">
        <v>5.94</v>
      </c>
      <c r="I16" s="30">
        <v>23.095202</v>
      </c>
      <c r="J16" s="31">
        <v>0</v>
      </c>
      <c r="K16" s="31">
        <v>0</v>
      </c>
      <c r="L16" s="31">
        <v>0</v>
      </c>
      <c r="M16" s="31">
        <v>0</v>
      </c>
      <c r="N16" s="31">
        <v>5.89</v>
      </c>
      <c r="O16" s="31">
        <v>0</v>
      </c>
      <c r="P16" s="31">
        <v>0.05</v>
      </c>
      <c r="Q16" s="31">
        <v>0</v>
      </c>
      <c r="R16" s="31">
        <v>0</v>
      </c>
      <c r="S16" s="31">
        <v>0</v>
      </c>
      <c r="T16" s="31">
        <v>0.03</v>
      </c>
      <c r="U16" s="31">
        <v>0.06</v>
      </c>
      <c r="V16" s="31">
        <v>0.18</v>
      </c>
      <c r="W16" s="31">
        <v>0.17</v>
      </c>
      <c r="X16" s="31">
        <v>0</v>
      </c>
      <c r="Y16" s="31">
        <v>0</v>
      </c>
      <c r="Z16" s="31">
        <v>0.02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200.05</v>
      </c>
      <c r="CC16" s="30">
        <v>1.1499999999999999</v>
      </c>
      <c r="CE16" s="28">
        <v>0</v>
      </c>
      <c r="CG16" s="28">
        <v>0.6</v>
      </c>
      <c r="CH16" s="28">
        <v>0.6</v>
      </c>
      <c r="CI16" s="28">
        <v>0.6</v>
      </c>
      <c r="CJ16" s="28">
        <v>60</v>
      </c>
      <c r="CK16" s="28">
        <v>24.6</v>
      </c>
      <c r="CL16" s="28">
        <v>42.3</v>
      </c>
      <c r="CM16" s="28">
        <v>6.54</v>
      </c>
      <c r="CN16" s="28">
        <v>3.84</v>
      </c>
      <c r="CO16" s="28">
        <v>5.19</v>
      </c>
      <c r="CP16" s="28">
        <v>6</v>
      </c>
      <c r="CQ16" s="28">
        <v>0</v>
      </c>
    </row>
    <row r="17" spans="1:95" s="39" customFormat="1" ht="11.4">
      <c r="B17" s="36" t="s">
        <v>97</v>
      </c>
      <c r="C17" s="37"/>
      <c r="D17" s="37">
        <v>15.41</v>
      </c>
      <c r="E17" s="37">
        <v>10.38</v>
      </c>
      <c r="F17" s="37">
        <v>22.69</v>
      </c>
      <c r="G17" s="37">
        <v>0.97</v>
      </c>
      <c r="H17" s="37">
        <v>51.92</v>
      </c>
      <c r="I17" s="37">
        <v>472.15</v>
      </c>
      <c r="J17" s="38">
        <v>12.06</v>
      </c>
      <c r="K17" s="38">
        <v>0.33</v>
      </c>
      <c r="L17" s="38">
        <v>0</v>
      </c>
      <c r="M17" s="38">
        <v>0</v>
      </c>
      <c r="N17" s="38">
        <v>16.47</v>
      </c>
      <c r="O17" s="38">
        <v>34.24</v>
      </c>
      <c r="P17" s="38">
        <v>1.21</v>
      </c>
      <c r="Q17" s="38">
        <v>0</v>
      </c>
      <c r="R17" s="38">
        <v>0</v>
      </c>
      <c r="S17" s="38">
        <v>0.3</v>
      </c>
      <c r="T17" s="38">
        <v>2.56</v>
      </c>
      <c r="U17" s="38">
        <v>190.53</v>
      </c>
      <c r="V17" s="38">
        <v>271.12</v>
      </c>
      <c r="W17" s="38">
        <v>237.3</v>
      </c>
      <c r="X17" s="38">
        <v>44.43</v>
      </c>
      <c r="Y17" s="38">
        <v>279.45999999999998</v>
      </c>
      <c r="Z17" s="38">
        <v>1.92</v>
      </c>
      <c r="AA17" s="38">
        <v>206.89</v>
      </c>
      <c r="AB17" s="38">
        <v>99.14</v>
      </c>
      <c r="AC17" s="38">
        <v>223.88</v>
      </c>
      <c r="AD17" s="38">
        <v>0.56000000000000005</v>
      </c>
      <c r="AE17" s="38">
        <v>0.15</v>
      </c>
      <c r="AF17" s="38">
        <v>0.37</v>
      </c>
      <c r="AG17" s="38">
        <v>0.68</v>
      </c>
      <c r="AH17" s="38">
        <v>4.3</v>
      </c>
      <c r="AI17" s="38">
        <v>0.59</v>
      </c>
      <c r="AJ17" s="38">
        <v>0</v>
      </c>
      <c r="AK17" s="38">
        <v>879.12</v>
      </c>
      <c r="AL17" s="38">
        <v>716.9</v>
      </c>
      <c r="AM17" s="38">
        <v>1424.69</v>
      </c>
      <c r="AN17" s="38">
        <v>877</v>
      </c>
      <c r="AO17" s="38">
        <v>405.25</v>
      </c>
      <c r="AP17" s="38">
        <v>634.66999999999996</v>
      </c>
      <c r="AQ17" s="38">
        <v>265.20999999999998</v>
      </c>
      <c r="AR17" s="38">
        <v>791.48</v>
      </c>
      <c r="AS17" s="38">
        <v>670.83</v>
      </c>
      <c r="AT17" s="38">
        <v>627.70000000000005</v>
      </c>
      <c r="AU17" s="38">
        <v>906.94</v>
      </c>
      <c r="AV17" s="38">
        <v>400.12</v>
      </c>
      <c r="AW17" s="38">
        <v>374.7</v>
      </c>
      <c r="AX17" s="38">
        <v>2303.87</v>
      </c>
      <c r="AY17" s="38">
        <v>5.6</v>
      </c>
      <c r="AZ17" s="38">
        <v>767.6</v>
      </c>
      <c r="BA17" s="38">
        <v>755.13</v>
      </c>
      <c r="BB17" s="38">
        <v>683.22</v>
      </c>
      <c r="BC17" s="38">
        <v>258.33</v>
      </c>
      <c r="BD17" s="38">
        <v>0.41</v>
      </c>
      <c r="BE17" s="38">
        <v>0.2</v>
      </c>
      <c r="BF17" s="38">
        <v>0.14000000000000001</v>
      </c>
      <c r="BG17" s="38">
        <v>0.36</v>
      </c>
      <c r="BH17" s="38">
        <v>0.38</v>
      </c>
      <c r="BI17" s="38">
        <v>1.45</v>
      </c>
      <c r="BJ17" s="38">
        <v>0.03</v>
      </c>
      <c r="BK17" s="38">
        <v>4.07</v>
      </c>
      <c r="BL17" s="38">
        <v>0.02</v>
      </c>
      <c r="BM17" s="38">
        <v>1.39</v>
      </c>
      <c r="BN17" s="38">
        <v>0.02</v>
      </c>
      <c r="BO17" s="38">
        <v>0</v>
      </c>
      <c r="BP17" s="38">
        <v>0</v>
      </c>
      <c r="BQ17" s="38">
        <v>0.27</v>
      </c>
      <c r="BR17" s="38">
        <v>0.4</v>
      </c>
      <c r="BS17" s="38">
        <v>3.58</v>
      </c>
      <c r="BT17" s="38">
        <v>0</v>
      </c>
      <c r="BU17" s="38">
        <v>0</v>
      </c>
      <c r="BV17" s="38">
        <v>0.65</v>
      </c>
      <c r="BW17" s="38">
        <v>0.02</v>
      </c>
      <c r="BX17" s="38">
        <v>0</v>
      </c>
      <c r="BY17" s="38">
        <v>0</v>
      </c>
      <c r="BZ17" s="38">
        <v>0</v>
      </c>
      <c r="CA17" s="38">
        <v>0</v>
      </c>
      <c r="CB17" s="38">
        <v>341.23</v>
      </c>
      <c r="CC17" s="37">
        <f>SUM($CC$10:$CC$16)</f>
        <v>75.44</v>
      </c>
      <c r="CD17" s="39">
        <f>$I$17/$I$55*100</f>
        <v>15.620916113877353</v>
      </c>
      <c r="CE17" s="39">
        <v>223.41</v>
      </c>
      <c r="CG17" s="39">
        <v>16.329999999999998</v>
      </c>
      <c r="CH17" s="39">
        <v>8.6</v>
      </c>
      <c r="CI17" s="39">
        <v>12.46</v>
      </c>
      <c r="CJ17" s="39">
        <v>3571.4</v>
      </c>
      <c r="CK17" s="39">
        <v>1881.05</v>
      </c>
      <c r="CL17" s="39">
        <v>2726.23</v>
      </c>
      <c r="CM17" s="39">
        <v>35.71</v>
      </c>
      <c r="CN17" s="39">
        <v>18.68</v>
      </c>
      <c r="CO17" s="39">
        <v>27.2</v>
      </c>
      <c r="CP17" s="39">
        <v>10.87</v>
      </c>
      <c r="CQ17" s="39">
        <v>0</v>
      </c>
    </row>
    <row r="18" spans="1:95">
      <c r="B18" s="27" t="s">
        <v>98</v>
      </c>
      <c r="C18" s="16"/>
      <c r="D18" s="16"/>
      <c r="E18" s="16"/>
      <c r="F18" s="16"/>
      <c r="G18" s="16"/>
      <c r="H18" s="16"/>
      <c r="I18" s="16"/>
    </row>
    <row r="19" spans="1:95" s="32" customFormat="1">
      <c r="A19" s="32" t="str">
        <f>"14"</f>
        <v>14</v>
      </c>
      <c r="B19" s="33" t="s">
        <v>99</v>
      </c>
      <c r="C19" s="34" t="str">
        <f>"60"</f>
        <v>60</v>
      </c>
      <c r="D19" s="34">
        <v>1.07</v>
      </c>
      <c r="E19" s="34">
        <v>0</v>
      </c>
      <c r="F19" s="34">
        <v>4.7</v>
      </c>
      <c r="G19" s="34">
        <v>0.18</v>
      </c>
      <c r="H19" s="34">
        <v>5.41</v>
      </c>
      <c r="I19" s="34">
        <v>65.579460000000012</v>
      </c>
      <c r="J19" s="35">
        <v>0.54</v>
      </c>
      <c r="K19" s="35">
        <v>0</v>
      </c>
      <c r="L19" s="35">
        <v>0</v>
      </c>
      <c r="M19" s="35">
        <v>0</v>
      </c>
      <c r="N19" s="35">
        <v>3.93</v>
      </c>
      <c r="O19" s="35">
        <v>0.27</v>
      </c>
      <c r="P19" s="35">
        <v>1.2</v>
      </c>
      <c r="Q19" s="35">
        <v>0</v>
      </c>
      <c r="R19" s="35">
        <v>0</v>
      </c>
      <c r="S19" s="35">
        <v>0.18</v>
      </c>
      <c r="T19" s="35">
        <v>1.2</v>
      </c>
      <c r="U19" s="35">
        <v>420</v>
      </c>
      <c r="V19" s="35">
        <v>166.32</v>
      </c>
      <c r="W19" s="35">
        <v>21.65</v>
      </c>
      <c r="X19" s="35">
        <v>7.83</v>
      </c>
      <c r="Y19" s="35">
        <v>19.309999999999999</v>
      </c>
      <c r="Z19" s="35">
        <v>0.37</v>
      </c>
      <c r="AA19" s="35">
        <v>0</v>
      </c>
      <c r="AB19" s="35">
        <v>441.6</v>
      </c>
      <c r="AC19" s="35">
        <v>91.8</v>
      </c>
      <c r="AD19" s="35">
        <v>1.86</v>
      </c>
      <c r="AE19" s="35">
        <v>0.01</v>
      </c>
      <c r="AF19" s="35">
        <v>0.02</v>
      </c>
      <c r="AG19" s="35">
        <v>0.19</v>
      </c>
      <c r="AH19" s="35">
        <v>0.36</v>
      </c>
      <c r="AI19" s="35">
        <v>1.68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46.2</v>
      </c>
      <c r="CC19" s="34">
        <v>11.61</v>
      </c>
      <c r="CE19" s="32">
        <v>73.599999999999994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</row>
    <row r="20" spans="1:95" s="32" customFormat="1" ht="24">
      <c r="A20" s="32" t="str">
        <f>"14/2"</f>
        <v>14/2</v>
      </c>
      <c r="B20" s="33" t="s">
        <v>100</v>
      </c>
      <c r="C20" s="34" t="str">
        <f>"200"</f>
        <v>200</v>
      </c>
      <c r="D20" s="34">
        <v>2.85</v>
      </c>
      <c r="E20" s="34">
        <v>0</v>
      </c>
      <c r="F20" s="34">
        <v>4.75</v>
      </c>
      <c r="G20" s="34">
        <v>4.6500000000000004</v>
      </c>
      <c r="H20" s="34">
        <v>18.55</v>
      </c>
      <c r="I20" s="34">
        <v>125.33787</v>
      </c>
      <c r="J20" s="35">
        <v>1.08</v>
      </c>
      <c r="K20" s="35">
        <v>2.6</v>
      </c>
      <c r="L20" s="35">
        <v>0</v>
      </c>
      <c r="M20" s="35">
        <v>0</v>
      </c>
      <c r="N20" s="35">
        <v>1.96</v>
      </c>
      <c r="O20" s="35">
        <v>14.26</v>
      </c>
      <c r="P20" s="35">
        <v>2.34</v>
      </c>
      <c r="Q20" s="35">
        <v>0</v>
      </c>
      <c r="R20" s="35">
        <v>0</v>
      </c>
      <c r="S20" s="35">
        <v>0.2</v>
      </c>
      <c r="T20" s="35">
        <v>1.83</v>
      </c>
      <c r="U20" s="35">
        <v>316.95999999999998</v>
      </c>
      <c r="V20" s="35">
        <v>368.52</v>
      </c>
      <c r="W20" s="35">
        <v>17.39</v>
      </c>
      <c r="X20" s="35">
        <v>36.81</v>
      </c>
      <c r="Y20" s="35">
        <v>71.489999999999995</v>
      </c>
      <c r="Z20" s="35">
        <v>1.29</v>
      </c>
      <c r="AA20" s="35">
        <v>3</v>
      </c>
      <c r="AB20" s="35">
        <v>780.16</v>
      </c>
      <c r="AC20" s="35">
        <v>167.39</v>
      </c>
      <c r="AD20" s="35">
        <v>1.98</v>
      </c>
      <c r="AE20" s="35">
        <v>0.1</v>
      </c>
      <c r="AF20" s="35">
        <v>0.06</v>
      </c>
      <c r="AG20" s="35">
        <v>1.1000000000000001</v>
      </c>
      <c r="AH20" s="35">
        <v>2.09</v>
      </c>
      <c r="AI20" s="35">
        <v>5.21</v>
      </c>
      <c r="AJ20" s="35">
        <v>0</v>
      </c>
      <c r="AK20" s="35">
        <v>83.89</v>
      </c>
      <c r="AL20" s="35">
        <v>77.08</v>
      </c>
      <c r="AM20" s="35">
        <v>115.55</v>
      </c>
      <c r="AN20" s="35">
        <v>96.48</v>
      </c>
      <c r="AO20" s="35">
        <v>42.41</v>
      </c>
      <c r="AP20" s="35">
        <v>70.09</v>
      </c>
      <c r="AQ20" s="35">
        <v>32.19</v>
      </c>
      <c r="AR20" s="35">
        <v>92.23</v>
      </c>
      <c r="AS20" s="35">
        <v>101.75</v>
      </c>
      <c r="AT20" s="35">
        <v>219.67</v>
      </c>
      <c r="AU20" s="35">
        <v>173.94</v>
      </c>
      <c r="AV20" s="35">
        <v>42.8</v>
      </c>
      <c r="AW20" s="35">
        <v>106.52</v>
      </c>
      <c r="AX20" s="35">
        <v>396.69</v>
      </c>
      <c r="AY20" s="35">
        <v>0</v>
      </c>
      <c r="AZ20" s="35">
        <v>75.58</v>
      </c>
      <c r="BA20" s="35">
        <v>86.07</v>
      </c>
      <c r="BB20" s="35">
        <v>66.78</v>
      </c>
      <c r="BC20" s="35">
        <v>45.46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0.31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1.03</v>
      </c>
      <c r="BT20" s="35">
        <v>0</v>
      </c>
      <c r="BU20" s="35">
        <v>0</v>
      </c>
      <c r="BV20" s="35">
        <v>2.54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204.92</v>
      </c>
      <c r="CC20" s="34">
        <v>15.79</v>
      </c>
      <c r="CE20" s="32">
        <v>133.03</v>
      </c>
      <c r="CG20" s="32">
        <v>39.29</v>
      </c>
      <c r="CH20" s="32">
        <v>23.17</v>
      </c>
      <c r="CI20" s="32">
        <v>31.23</v>
      </c>
      <c r="CJ20" s="32">
        <v>1058.8599999999999</v>
      </c>
      <c r="CK20" s="32">
        <v>580.74</v>
      </c>
      <c r="CL20" s="32">
        <v>819.8</v>
      </c>
      <c r="CM20" s="32">
        <v>44.92</v>
      </c>
      <c r="CN20" s="32">
        <v>22.41</v>
      </c>
      <c r="CO20" s="32">
        <v>33.67</v>
      </c>
      <c r="CP20" s="32">
        <v>0</v>
      </c>
      <c r="CQ20" s="32">
        <v>0.8</v>
      </c>
    </row>
    <row r="21" spans="1:95" s="32" customFormat="1">
      <c r="A21" s="32" t="str">
        <f>"46/3"</f>
        <v>46/3</v>
      </c>
      <c r="B21" s="33" t="s">
        <v>101</v>
      </c>
      <c r="C21" s="34" t="str">
        <f>"150"</f>
        <v>150</v>
      </c>
      <c r="D21" s="34">
        <v>5.3</v>
      </c>
      <c r="E21" s="34">
        <v>0.03</v>
      </c>
      <c r="F21" s="34">
        <v>2.98</v>
      </c>
      <c r="G21" s="34">
        <v>0.66</v>
      </c>
      <c r="H21" s="34">
        <v>34.11</v>
      </c>
      <c r="I21" s="34">
        <v>183.94017449999998</v>
      </c>
      <c r="J21" s="35">
        <v>1.87</v>
      </c>
      <c r="K21" s="35">
        <v>0.08</v>
      </c>
      <c r="L21" s="35">
        <v>0</v>
      </c>
      <c r="M21" s="35">
        <v>0</v>
      </c>
      <c r="N21" s="35">
        <v>0.97</v>
      </c>
      <c r="O21" s="35">
        <v>31.42</v>
      </c>
      <c r="P21" s="35">
        <v>1.72</v>
      </c>
      <c r="Q21" s="35">
        <v>0</v>
      </c>
      <c r="R21" s="35">
        <v>0</v>
      </c>
      <c r="S21" s="35">
        <v>0</v>
      </c>
      <c r="T21" s="35">
        <v>1.28</v>
      </c>
      <c r="U21" s="35">
        <v>379.52</v>
      </c>
      <c r="V21" s="35">
        <v>56.27</v>
      </c>
      <c r="W21" s="35">
        <v>12.48</v>
      </c>
      <c r="X21" s="35">
        <v>7.29</v>
      </c>
      <c r="Y21" s="35">
        <v>40.22</v>
      </c>
      <c r="Z21" s="35">
        <v>0.74</v>
      </c>
      <c r="AA21" s="35">
        <v>9</v>
      </c>
      <c r="AB21" s="35">
        <v>9</v>
      </c>
      <c r="AC21" s="35">
        <v>16.88</v>
      </c>
      <c r="AD21" s="35">
        <v>0.8</v>
      </c>
      <c r="AE21" s="35">
        <v>0.06</v>
      </c>
      <c r="AF21" s="35">
        <v>0.02</v>
      </c>
      <c r="AG21" s="35">
        <v>0.49</v>
      </c>
      <c r="AH21" s="35">
        <v>1.49</v>
      </c>
      <c r="AI21" s="35">
        <v>0</v>
      </c>
      <c r="AJ21" s="35">
        <v>0</v>
      </c>
      <c r="AK21" s="35">
        <v>229.67</v>
      </c>
      <c r="AL21" s="35">
        <v>209.98</v>
      </c>
      <c r="AM21" s="35">
        <v>393.39</v>
      </c>
      <c r="AN21" s="35">
        <v>122.87</v>
      </c>
      <c r="AO21" s="35">
        <v>74.91</v>
      </c>
      <c r="AP21" s="35">
        <v>152.19</v>
      </c>
      <c r="AQ21" s="35">
        <v>49.94</v>
      </c>
      <c r="AR21" s="35">
        <v>244.06</v>
      </c>
      <c r="AS21" s="35">
        <v>161.38999999999999</v>
      </c>
      <c r="AT21" s="35">
        <v>194.59</v>
      </c>
      <c r="AU21" s="35">
        <v>166.92</v>
      </c>
      <c r="AV21" s="35">
        <v>98.07</v>
      </c>
      <c r="AW21" s="35">
        <v>170.55</v>
      </c>
      <c r="AX21" s="35">
        <v>1497.86</v>
      </c>
      <c r="AY21" s="35">
        <v>0</v>
      </c>
      <c r="AZ21" s="35">
        <v>471.98</v>
      </c>
      <c r="BA21" s="35">
        <v>244.48</v>
      </c>
      <c r="BB21" s="35">
        <v>122.77</v>
      </c>
      <c r="BC21" s="35">
        <v>97.19</v>
      </c>
      <c r="BD21" s="35">
        <v>0.09</v>
      </c>
      <c r="BE21" s="35">
        <v>0.04</v>
      </c>
      <c r="BF21" s="35">
        <v>0.02</v>
      </c>
      <c r="BG21" s="35">
        <v>0.05</v>
      </c>
      <c r="BH21" s="35">
        <v>0.06</v>
      </c>
      <c r="BI21" s="35">
        <v>0.26</v>
      </c>
      <c r="BJ21" s="35">
        <v>0</v>
      </c>
      <c r="BK21" s="35">
        <v>0.81</v>
      </c>
      <c r="BL21" s="35">
        <v>0</v>
      </c>
      <c r="BM21" s="35">
        <v>0.23</v>
      </c>
      <c r="BN21" s="35">
        <v>0</v>
      </c>
      <c r="BO21" s="35">
        <v>0</v>
      </c>
      <c r="BP21" s="35">
        <v>0</v>
      </c>
      <c r="BQ21" s="35">
        <v>0.05</v>
      </c>
      <c r="BR21" s="35">
        <v>0.08</v>
      </c>
      <c r="BS21" s="35">
        <v>0.6</v>
      </c>
      <c r="BT21" s="35">
        <v>0</v>
      </c>
      <c r="BU21" s="35">
        <v>0</v>
      </c>
      <c r="BV21" s="35">
        <v>0.24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7.57</v>
      </c>
      <c r="CC21" s="34">
        <v>10.25</v>
      </c>
      <c r="CE21" s="32">
        <v>10.5</v>
      </c>
      <c r="CG21" s="32">
        <v>58.54</v>
      </c>
      <c r="CH21" s="32">
        <v>29.78</v>
      </c>
      <c r="CI21" s="32">
        <v>44.16</v>
      </c>
      <c r="CJ21" s="32">
        <v>545.35</v>
      </c>
      <c r="CK21" s="32">
        <v>538.86</v>
      </c>
      <c r="CL21" s="32">
        <v>542.1</v>
      </c>
      <c r="CM21" s="32">
        <v>5.43</v>
      </c>
      <c r="CN21" s="32">
        <v>4.97</v>
      </c>
      <c r="CO21" s="32">
        <v>5.2</v>
      </c>
      <c r="CP21" s="32">
        <v>0</v>
      </c>
      <c r="CQ21" s="32">
        <v>0.98</v>
      </c>
    </row>
    <row r="22" spans="1:95" s="32" customFormat="1" ht="24">
      <c r="A22" s="32" t="str">
        <f>"16/8"</f>
        <v>16/8</v>
      </c>
      <c r="B22" s="33" t="s">
        <v>102</v>
      </c>
      <c r="C22" s="34" t="str">
        <f>"90"</f>
        <v>90</v>
      </c>
      <c r="D22" s="34">
        <v>13.5</v>
      </c>
      <c r="E22" s="34">
        <v>11.93</v>
      </c>
      <c r="F22" s="34">
        <v>9.3800000000000008</v>
      </c>
      <c r="G22" s="34">
        <v>1.28</v>
      </c>
      <c r="H22" s="34">
        <v>9.64</v>
      </c>
      <c r="I22" s="34">
        <v>176.78384999999997</v>
      </c>
      <c r="J22" s="35">
        <v>4.99</v>
      </c>
      <c r="K22" s="35">
        <v>0.98</v>
      </c>
      <c r="L22" s="35">
        <v>0</v>
      </c>
      <c r="M22" s="35">
        <v>0</v>
      </c>
      <c r="N22" s="35">
        <v>0.99</v>
      </c>
      <c r="O22" s="35">
        <v>8.18</v>
      </c>
      <c r="P22" s="35">
        <v>0.47</v>
      </c>
      <c r="Q22" s="35">
        <v>0</v>
      </c>
      <c r="R22" s="35">
        <v>0</v>
      </c>
      <c r="S22" s="35">
        <v>0.05</v>
      </c>
      <c r="T22" s="35">
        <v>1.48</v>
      </c>
      <c r="U22" s="35">
        <v>206.09</v>
      </c>
      <c r="V22" s="35">
        <v>207.73</v>
      </c>
      <c r="W22" s="35">
        <v>10.72</v>
      </c>
      <c r="X22" s="35">
        <v>16.489999999999998</v>
      </c>
      <c r="Y22" s="35">
        <v>117.36</v>
      </c>
      <c r="Z22" s="35">
        <v>1.95</v>
      </c>
      <c r="AA22" s="35">
        <v>0</v>
      </c>
      <c r="AB22" s="35">
        <v>0</v>
      </c>
      <c r="AC22" s="35">
        <v>0</v>
      </c>
      <c r="AD22" s="35">
        <v>1.03</v>
      </c>
      <c r="AE22" s="35">
        <v>0.05</v>
      </c>
      <c r="AF22" s="35">
        <v>0.1</v>
      </c>
      <c r="AG22" s="35">
        <v>2.96</v>
      </c>
      <c r="AH22" s="35">
        <v>5.78</v>
      </c>
      <c r="AI22" s="35">
        <v>0.18</v>
      </c>
      <c r="AJ22" s="35">
        <v>0</v>
      </c>
      <c r="AK22" s="35">
        <v>710.76</v>
      </c>
      <c r="AL22" s="35">
        <v>550.45000000000005</v>
      </c>
      <c r="AM22" s="35">
        <v>1022.8</v>
      </c>
      <c r="AN22" s="35">
        <v>1043.83</v>
      </c>
      <c r="AO22" s="35">
        <v>300.11</v>
      </c>
      <c r="AP22" s="35">
        <v>544.41999999999996</v>
      </c>
      <c r="AQ22" s="35">
        <v>145.82</v>
      </c>
      <c r="AR22" s="35">
        <v>563.15</v>
      </c>
      <c r="AS22" s="35">
        <v>729.49</v>
      </c>
      <c r="AT22" s="35">
        <v>715.01</v>
      </c>
      <c r="AU22" s="35">
        <v>1173.75</v>
      </c>
      <c r="AV22" s="35">
        <v>475.31</v>
      </c>
      <c r="AW22" s="35">
        <v>636.25</v>
      </c>
      <c r="AX22" s="35">
        <v>2266.58</v>
      </c>
      <c r="AY22" s="35">
        <v>185.96</v>
      </c>
      <c r="AZ22" s="35">
        <v>535.70000000000005</v>
      </c>
      <c r="BA22" s="35">
        <v>542.12</v>
      </c>
      <c r="BB22" s="35">
        <v>449.78</v>
      </c>
      <c r="BC22" s="35">
        <v>188.14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0.08</v>
      </c>
      <c r="BL22" s="35">
        <v>0</v>
      </c>
      <c r="BM22" s="35">
        <v>0.05</v>
      </c>
      <c r="BN22" s="35">
        <v>0</v>
      </c>
      <c r="BO22" s="35">
        <v>0.01</v>
      </c>
      <c r="BP22" s="35">
        <v>0</v>
      </c>
      <c r="BQ22" s="35">
        <v>0</v>
      </c>
      <c r="BR22" s="35">
        <v>0</v>
      </c>
      <c r="BS22" s="35">
        <v>0.28000000000000003</v>
      </c>
      <c r="BT22" s="35">
        <v>0</v>
      </c>
      <c r="BU22" s="35">
        <v>0</v>
      </c>
      <c r="BV22" s="35">
        <v>0.71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77.349999999999994</v>
      </c>
      <c r="CC22" s="34">
        <v>55.24</v>
      </c>
      <c r="CE22" s="32">
        <v>0</v>
      </c>
      <c r="CG22" s="32">
        <v>36.020000000000003</v>
      </c>
      <c r="CH22" s="32">
        <v>18.66</v>
      </c>
      <c r="CI22" s="32">
        <v>27.34</v>
      </c>
      <c r="CJ22" s="32">
        <v>723.21</v>
      </c>
      <c r="CK22" s="32">
        <v>260.20999999999998</v>
      </c>
      <c r="CL22" s="32">
        <v>491.71</v>
      </c>
      <c r="CM22" s="32">
        <v>15.44</v>
      </c>
      <c r="CN22" s="32">
        <v>10.47</v>
      </c>
      <c r="CO22" s="32">
        <v>12.95</v>
      </c>
      <c r="CP22" s="32">
        <v>0</v>
      </c>
      <c r="CQ22" s="32">
        <v>0.45</v>
      </c>
    </row>
    <row r="23" spans="1:95" s="32" customFormat="1">
      <c r="A23" s="32" t="str">
        <f>"601"</f>
        <v>601</v>
      </c>
      <c r="B23" s="33" t="s">
        <v>103</v>
      </c>
      <c r="C23" s="34" t="str">
        <f>"20"</f>
        <v>20</v>
      </c>
      <c r="D23" s="34">
        <v>0.28999999999999998</v>
      </c>
      <c r="E23" s="34">
        <v>0</v>
      </c>
      <c r="F23" s="34">
        <v>0.6</v>
      </c>
      <c r="G23" s="34">
        <v>0.02</v>
      </c>
      <c r="H23" s="34">
        <v>1.1599999999999999</v>
      </c>
      <c r="I23" s="34">
        <v>11.233095985</v>
      </c>
      <c r="J23" s="35">
        <v>0.45</v>
      </c>
      <c r="K23" s="35">
        <v>0</v>
      </c>
      <c r="L23" s="35">
        <v>0</v>
      </c>
      <c r="M23" s="35">
        <v>0</v>
      </c>
      <c r="N23" s="35">
        <v>0.26</v>
      </c>
      <c r="O23" s="35">
        <v>0.85</v>
      </c>
      <c r="P23" s="35">
        <v>0.05</v>
      </c>
      <c r="Q23" s="35">
        <v>0</v>
      </c>
      <c r="R23" s="35">
        <v>0</v>
      </c>
      <c r="S23" s="35">
        <v>0.05</v>
      </c>
      <c r="T23" s="35">
        <v>0.38</v>
      </c>
      <c r="U23" s="35">
        <v>131.16999999999999</v>
      </c>
      <c r="V23" s="35">
        <v>10.56</v>
      </c>
      <c r="W23" s="35">
        <v>4.8</v>
      </c>
      <c r="X23" s="35">
        <v>0.85</v>
      </c>
      <c r="Y23" s="35">
        <v>3.86</v>
      </c>
      <c r="Z23" s="35">
        <v>0.04</v>
      </c>
      <c r="AA23" s="35">
        <v>1.8</v>
      </c>
      <c r="AB23" s="35">
        <v>9.92</v>
      </c>
      <c r="AC23" s="35">
        <v>7.15</v>
      </c>
      <c r="AD23" s="35">
        <v>0.04</v>
      </c>
      <c r="AE23" s="35">
        <v>0</v>
      </c>
      <c r="AF23" s="35">
        <v>0</v>
      </c>
      <c r="AG23" s="35">
        <v>0.02</v>
      </c>
      <c r="AH23" s="35">
        <v>0.09</v>
      </c>
      <c r="AI23" s="35">
        <v>0.11</v>
      </c>
      <c r="AJ23" s="35">
        <v>0</v>
      </c>
      <c r="AK23" s="35">
        <v>6.24</v>
      </c>
      <c r="AL23" s="35">
        <v>5.7</v>
      </c>
      <c r="AM23" s="35">
        <v>10.68</v>
      </c>
      <c r="AN23" s="35">
        <v>3.31</v>
      </c>
      <c r="AO23" s="35">
        <v>2.0299999999999998</v>
      </c>
      <c r="AP23" s="35">
        <v>4.12</v>
      </c>
      <c r="AQ23" s="35">
        <v>1.33</v>
      </c>
      <c r="AR23" s="35">
        <v>6.63</v>
      </c>
      <c r="AS23" s="35">
        <v>4.37</v>
      </c>
      <c r="AT23" s="35">
        <v>5.3</v>
      </c>
      <c r="AU23" s="35">
        <v>4.51</v>
      </c>
      <c r="AV23" s="35">
        <v>2.65</v>
      </c>
      <c r="AW23" s="35">
        <v>4.6399999999999997</v>
      </c>
      <c r="AX23" s="35">
        <v>40.82</v>
      </c>
      <c r="AY23" s="35">
        <v>0</v>
      </c>
      <c r="AZ23" s="35">
        <v>12.86</v>
      </c>
      <c r="BA23" s="35">
        <v>6.63</v>
      </c>
      <c r="BB23" s="35">
        <v>3.31</v>
      </c>
      <c r="BC23" s="35">
        <v>2.65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0.01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19.510000000000002</v>
      </c>
      <c r="CC23" s="34">
        <v>2.29</v>
      </c>
      <c r="CE23" s="32">
        <v>3.45</v>
      </c>
      <c r="CG23" s="32">
        <v>20.86</v>
      </c>
      <c r="CH23" s="32">
        <v>10.86</v>
      </c>
      <c r="CI23" s="32">
        <v>15.86</v>
      </c>
      <c r="CJ23" s="32">
        <v>94.94</v>
      </c>
      <c r="CK23" s="32">
        <v>39.14</v>
      </c>
      <c r="CL23" s="32">
        <v>67.040000000000006</v>
      </c>
      <c r="CM23" s="32">
        <v>5.29</v>
      </c>
      <c r="CN23" s="32">
        <v>3.16</v>
      </c>
      <c r="CO23" s="32">
        <v>4.25</v>
      </c>
      <c r="CP23" s="32">
        <v>0</v>
      </c>
      <c r="CQ23" s="32">
        <v>0.33</v>
      </c>
    </row>
    <row r="24" spans="1:95" s="32" customFormat="1">
      <c r="A24" s="32" t="str">
        <f>"2"</f>
        <v>2</v>
      </c>
      <c r="B24" s="33" t="s">
        <v>95</v>
      </c>
      <c r="C24" s="34" t="str">
        <f>"20"</f>
        <v>20</v>
      </c>
      <c r="D24" s="34">
        <v>1.32</v>
      </c>
      <c r="E24" s="34">
        <v>0</v>
      </c>
      <c r="F24" s="34">
        <v>0.13</v>
      </c>
      <c r="G24" s="34">
        <v>0.13</v>
      </c>
      <c r="H24" s="34">
        <v>9.3800000000000008</v>
      </c>
      <c r="I24" s="34">
        <v>44.780199999999994</v>
      </c>
      <c r="J24" s="35">
        <v>0</v>
      </c>
      <c r="K24" s="35">
        <v>0</v>
      </c>
      <c r="L24" s="35">
        <v>0</v>
      </c>
      <c r="M24" s="35">
        <v>0</v>
      </c>
      <c r="N24" s="35">
        <v>0.22</v>
      </c>
      <c r="O24" s="35">
        <v>9.1199999999999992</v>
      </c>
      <c r="P24" s="35">
        <v>0.04</v>
      </c>
      <c r="Q24" s="35">
        <v>0</v>
      </c>
      <c r="R24" s="35">
        <v>0</v>
      </c>
      <c r="S24" s="35">
        <v>0</v>
      </c>
      <c r="T24" s="35">
        <v>0.36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63.86</v>
      </c>
      <c r="AL24" s="35">
        <v>66.47</v>
      </c>
      <c r="AM24" s="35">
        <v>101.79</v>
      </c>
      <c r="AN24" s="35">
        <v>33.76</v>
      </c>
      <c r="AO24" s="35">
        <v>20.010000000000002</v>
      </c>
      <c r="AP24" s="35">
        <v>40.020000000000003</v>
      </c>
      <c r="AQ24" s="35">
        <v>15.14</v>
      </c>
      <c r="AR24" s="35">
        <v>72.38</v>
      </c>
      <c r="AS24" s="35">
        <v>44.89</v>
      </c>
      <c r="AT24" s="35">
        <v>62.64</v>
      </c>
      <c r="AU24" s="35">
        <v>51.68</v>
      </c>
      <c r="AV24" s="35">
        <v>27.14</v>
      </c>
      <c r="AW24" s="35">
        <v>48.02</v>
      </c>
      <c r="AX24" s="35">
        <v>401.59</v>
      </c>
      <c r="AY24" s="35">
        <v>0</v>
      </c>
      <c r="AZ24" s="35">
        <v>130.85</v>
      </c>
      <c r="BA24" s="35">
        <v>56.9</v>
      </c>
      <c r="BB24" s="35">
        <v>37.76</v>
      </c>
      <c r="BC24" s="35">
        <v>29.93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0.02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0.01</v>
      </c>
      <c r="BT24" s="35">
        <v>0</v>
      </c>
      <c r="BU24" s="35">
        <v>0</v>
      </c>
      <c r="BV24" s="35">
        <v>0.06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7.82</v>
      </c>
      <c r="CC24" s="34">
        <v>1.44</v>
      </c>
      <c r="CE24" s="32">
        <v>0</v>
      </c>
      <c r="CG24" s="32">
        <v>0</v>
      </c>
      <c r="CH24" s="32">
        <v>0</v>
      </c>
      <c r="CI24" s="32">
        <v>0</v>
      </c>
      <c r="CJ24" s="32">
        <v>760</v>
      </c>
      <c r="CK24" s="32">
        <v>292.8</v>
      </c>
      <c r="CL24" s="32">
        <v>526.4</v>
      </c>
      <c r="CM24" s="32">
        <v>6.08</v>
      </c>
      <c r="CN24" s="32">
        <v>6.08</v>
      </c>
      <c r="CO24" s="32">
        <v>6.08</v>
      </c>
      <c r="CP24" s="32">
        <v>0</v>
      </c>
      <c r="CQ24" s="32">
        <v>0</v>
      </c>
    </row>
    <row r="25" spans="1:95" s="32" customFormat="1">
      <c r="A25" s="32" t="str">
        <f>"3"</f>
        <v>3</v>
      </c>
      <c r="B25" s="33" t="s">
        <v>104</v>
      </c>
      <c r="C25" s="34" t="str">
        <f>"20"</f>
        <v>20</v>
      </c>
      <c r="D25" s="34">
        <v>1.32</v>
      </c>
      <c r="E25" s="34">
        <v>0</v>
      </c>
      <c r="F25" s="34">
        <v>0.24</v>
      </c>
      <c r="G25" s="34">
        <v>0.24</v>
      </c>
      <c r="H25" s="34">
        <v>8.34</v>
      </c>
      <c r="I25" s="34">
        <v>38.676000000000002</v>
      </c>
      <c r="J25" s="35">
        <v>0.04</v>
      </c>
      <c r="K25" s="35">
        <v>0</v>
      </c>
      <c r="L25" s="35">
        <v>0</v>
      </c>
      <c r="M25" s="35">
        <v>0</v>
      </c>
      <c r="N25" s="35">
        <v>0.24</v>
      </c>
      <c r="O25" s="35">
        <v>6.44</v>
      </c>
      <c r="P25" s="35">
        <v>1.66</v>
      </c>
      <c r="Q25" s="35">
        <v>0</v>
      </c>
      <c r="R25" s="35">
        <v>0</v>
      </c>
      <c r="S25" s="35">
        <v>0.2</v>
      </c>
      <c r="T25" s="35">
        <v>0.5</v>
      </c>
      <c r="U25" s="35">
        <v>122</v>
      </c>
      <c r="V25" s="35">
        <v>49</v>
      </c>
      <c r="W25" s="35">
        <v>7</v>
      </c>
      <c r="X25" s="35">
        <v>9.4</v>
      </c>
      <c r="Y25" s="35">
        <v>31.6</v>
      </c>
      <c r="Z25" s="35">
        <v>0.78</v>
      </c>
      <c r="AA25" s="35">
        <v>0</v>
      </c>
      <c r="AB25" s="35">
        <v>1</v>
      </c>
      <c r="AC25" s="35">
        <v>0.2</v>
      </c>
      <c r="AD25" s="35">
        <v>0.28000000000000003</v>
      </c>
      <c r="AE25" s="35">
        <v>0.04</v>
      </c>
      <c r="AF25" s="35">
        <v>0.02</v>
      </c>
      <c r="AG25" s="35">
        <v>0.14000000000000001</v>
      </c>
      <c r="AH25" s="35">
        <v>0.4</v>
      </c>
      <c r="AI25" s="35">
        <v>0</v>
      </c>
      <c r="AJ25" s="35">
        <v>0</v>
      </c>
      <c r="AK25" s="35">
        <v>64.400000000000006</v>
      </c>
      <c r="AL25" s="35">
        <v>49.6</v>
      </c>
      <c r="AM25" s="35">
        <v>85.4</v>
      </c>
      <c r="AN25" s="35">
        <v>44.6</v>
      </c>
      <c r="AO25" s="35">
        <v>18.600000000000001</v>
      </c>
      <c r="AP25" s="35">
        <v>39.6</v>
      </c>
      <c r="AQ25" s="35">
        <v>16</v>
      </c>
      <c r="AR25" s="35">
        <v>74.2</v>
      </c>
      <c r="AS25" s="35">
        <v>59.4</v>
      </c>
      <c r="AT25" s="35">
        <v>58.2</v>
      </c>
      <c r="AU25" s="35">
        <v>92.8</v>
      </c>
      <c r="AV25" s="35">
        <v>24.8</v>
      </c>
      <c r="AW25" s="35">
        <v>62</v>
      </c>
      <c r="AX25" s="35">
        <v>305.8</v>
      </c>
      <c r="AY25" s="35">
        <v>0</v>
      </c>
      <c r="AZ25" s="35">
        <v>105.2</v>
      </c>
      <c r="BA25" s="35">
        <v>58.2</v>
      </c>
      <c r="BB25" s="35">
        <v>36</v>
      </c>
      <c r="BC25" s="35">
        <v>26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0.03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0.02</v>
      </c>
      <c r="BT25" s="35">
        <v>0</v>
      </c>
      <c r="BU25" s="35">
        <v>0</v>
      </c>
      <c r="BV25" s="35">
        <v>0.1</v>
      </c>
      <c r="BW25" s="35">
        <v>0.02</v>
      </c>
      <c r="BX25" s="35">
        <v>0</v>
      </c>
      <c r="BY25" s="35">
        <v>0</v>
      </c>
      <c r="BZ25" s="35">
        <v>0</v>
      </c>
      <c r="CA25" s="35">
        <v>0</v>
      </c>
      <c r="CB25" s="35">
        <v>9.4</v>
      </c>
      <c r="CC25" s="34">
        <v>1.48</v>
      </c>
      <c r="CE25" s="32">
        <v>0.17</v>
      </c>
      <c r="CG25" s="32">
        <v>5.0599999999999996</v>
      </c>
      <c r="CH25" s="32">
        <v>5.0599999999999996</v>
      </c>
      <c r="CI25" s="32">
        <v>5.0599999999999996</v>
      </c>
      <c r="CJ25" s="32">
        <v>962.03</v>
      </c>
      <c r="CK25" s="32">
        <v>370.63</v>
      </c>
      <c r="CL25" s="32">
        <v>666.33</v>
      </c>
      <c r="CM25" s="32">
        <v>9.6199999999999992</v>
      </c>
      <c r="CN25" s="32">
        <v>8</v>
      </c>
      <c r="CO25" s="32">
        <v>8.81</v>
      </c>
      <c r="CP25" s="32">
        <v>0</v>
      </c>
      <c r="CQ25" s="32">
        <v>0</v>
      </c>
    </row>
    <row r="26" spans="1:95" s="28" customFormat="1">
      <c r="A26" s="28" t="str">
        <f>"648"</f>
        <v>648</v>
      </c>
      <c r="B26" s="29" t="s">
        <v>105</v>
      </c>
      <c r="C26" s="30" t="str">
        <f>"200"</f>
        <v>200</v>
      </c>
      <c r="D26" s="30">
        <v>7.0000000000000007E-2</v>
      </c>
      <c r="E26" s="30">
        <v>0</v>
      </c>
      <c r="F26" s="30">
        <v>0</v>
      </c>
      <c r="G26" s="30">
        <v>0</v>
      </c>
      <c r="H26" s="30">
        <v>4.54</v>
      </c>
      <c r="I26" s="30">
        <v>17.526140000000002</v>
      </c>
      <c r="J26" s="31">
        <v>0</v>
      </c>
      <c r="K26" s="31">
        <v>0</v>
      </c>
      <c r="L26" s="31">
        <v>0</v>
      </c>
      <c r="M26" s="31">
        <v>0</v>
      </c>
      <c r="N26" s="31">
        <v>4.54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0.01</v>
      </c>
      <c r="U26" s="31">
        <v>0.05</v>
      </c>
      <c r="V26" s="31">
        <v>0.13</v>
      </c>
      <c r="W26" s="31">
        <v>0.13</v>
      </c>
      <c r="X26" s="31">
        <v>0</v>
      </c>
      <c r="Y26" s="31">
        <v>0</v>
      </c>
      <c r="Z26" s="31">
        <v>0.01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0.09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190.01</v>
      </c>
      <c r="CC26" s="30">
        <v>4.5</v>
      </c>
      <c r="CE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5</v>
      </c>
      <c r="CQ26" s="28">
        <v>0</v>
      </c>
    </row>
    <row r="27" spans="1:95" s="39" customFormat="1" ht="11.4">
      <c r="B27" s="36" t="s">
        <v>106</v>
      </c>
      <c r="C27" s="37"/>
      <c r="D27" s="37">
        <v>25.72</v>
      </c>
      <c r="E27" s="37">
        <v>11.96</v>
      </c>
      <c r="F27" s="37">
        <v>22.77</v>
      </c>
      <c r="G27" s="37">
        <v>7.16</v>
      </c>
      <c r="H27" s="37">
        <v>91.13</v>
      </c>
      <c r="I27" s="37">
        <v>663.86</v>
      </c>
      <c r="J27" s="38">
        <v>8.98</v>
      </c>
      <c r="K27" s="38">
        <v>3.66</v>
      </c>
      <c r="L27" s="38">
        <v>0</v>
      </c>
      <c r="M27" s="38">
        <v>0</v>
      </c>
      <c r="N27" s="38">
        <v>13.11</v>
      </c>
      <c r="O27" s="38">
        <v>70.540000000000006</v>
      </c>
      <c r="P27" s="38">
        <v>7.48</v>
      </c>
      <c r="Q27" s="38">
        <v>0</v>
      </c>
      <c r="R27" s="38">
        <v>0</v>
      </c>
      <c r="S27" s="38">
        <v>0.68</v>
      </c>
      <c r="T27" s="38">
        <v>7.04</v>
      </c>
      <c r="U27" s="38">
        <v>1575.78</v>
      </c>
      <c r="V27" s="38">
        <v>858.53</v>
      </c>
      <c r="W27" s="38">
        <v>74.17</v>
      </c>
      <c r="X27" s="38">
        <v>78.66</v>
      </c>
      <c r="Y27" s="38">
        <v>283.83</v>
      </c>
      <c r="Z27" s="38">
        <v>5.18</v>
      </c>
      <c r="AA27" s="38">
        <v>13.8</v>
      </c>
      <c r="AB27" s="38">
        <v>1241.68</v>
      </c>
      <c r="AC27" s="38">
        <v>283.42</v>
      </c>
      <c r="AD27" s="38">
        <v>5.99</v>
      </c>
      <c r="AE27" s="38">
        <v>0.26</v>
      </c>
      <c r="AF27" s="38">
        <v>0.22</v>
      </c>
      <c r="AG27" s="38">
        <v>4.92</v>
      </c>
      <c r="AH27" s="38">
        <v>10.210000000000001</v>
      </c>
      <c r="AI27" s="38">
        <v>7.27</v>
      </c>
      <c r="AJ27" s="38">
        <v>0</v>
      </c>
      <c r="AK27" s="38">
        <v>1158.83</v>
      </c>
      <c r="AL27" s="38">
        <v>959.29</v>
      </c>
      <c r="AM27" s="38">
        <v>1729.61</v>
      </c>
      <c r="AN27" s="38">
        <v>1344.86</v>
      </c>
      <c r="AO27" s="38">
        <v>458.06</v>
      </c>
      <c r="AP27" s="38">
        <v>850.44</v>
      </c>
      <c r="AQ27" s="38">
        <v>260.41000000000003</v>
      </c>
      <c r="AR27" s="38">
        <v>1052.6500000000001</v>
      </c>
      <c r="AS27" s="38">
        <v>1101.29</v>
      </c>
      <c r="AT27" s="38">
        <v>1255.4100000000001</v>
      </c>
      <c r="AU27" s="38">
        <v>1663.6</v>
      </c>
      <c r="AV27" s="38">
        <v>670.78</v>
      </c>
      <c r="AW27" s="38">
        <v>1027.99</v>
      </c>
      <c r="AX27" s="38">
        <v>4909.34</v>
      </c>
      <c r="AY27" s="38">
        <v>185.96</v>
      </c>
      <c r="AZ27" s="38">
        <v>1332.17</v>
      </c>
      <c r="BA27" s="38">
        <v>994.39</v>
      </c>
      <c r="BB27" s="38">
        <v>716.39</v>
      </c>
      <c r="BC27" s="38">
        <v>389.37</v>
      </c>
      <c r="BD27" s="38">
        <v>0.09</v>
      </c>
      <c r="BE27" s="38">
        <v>0.04</v>
      </c>
      <c r="BF27" s="38">
        <v>0.02</v>
      </c>
      <c r="BG27" s="38">
        <v>0.05</v>
      </c>
      <c r="BH27" s="38">
        <v>0.06</v>
      </c>
      <c r="BI27" s="38">
        <v>0.26</v>
      </c>
      <c r="BJ27" s="38">
        <v>0</v>
      </c>
      <c r="BK27" s="38">
        <v>1.25</v>
      </c>
      <c r="BL27" s="38">
        <v>0</v>
      </c>
      <c r="BM27" s="38">
        <v>0.44</v>
      </c>
      <c r="BN27" s="38">
        <v>0.02</v>
      </c>
      <c r="BO27" s="38">
        <v>0.03</v>
      </c>
      <c r="BP27" s="38">
        <v>0</v>
      </c>
      <c r="BQ27" s="38">
        <v>0.05</v>
      </c>
      <c r="BR27" s="38">
        <v>0.09</v>
      </c>
      <c r="BS27" s="38">
        <v>1.95</v>
      </c>
      <c r="BT27" s="38">
        <v>0</v>
      </c>
      <c r="BU27" s="38">
        <v>0</v>
      </c>
      <c r="BV27" s="38">
        <v>3.65</v>
      </c>
      <c r="BW27" s="38">
        <v>0.04</v>
      </c>
      <c r="BX27" s="38">
        <v>0</v>
      </c>
      <c r="BY27" s="38">
        <v>0</v>
      </c>
      <c r="BZ27" s="38">
        <v>0</v>
      </c>
      <c r="CA27" s="38">
        <v>0</v>
      </c>
      <c r="CB27" s="38">
        <v>562.77</v>
      </c>
      <c r="CC27" s="37">
        <f>SUM($CC$18:$CC$26)</f>
        <v>102.60000000000001</v>
      </c>
      <c r="CD27" s="39">
        <f>$I$27/$I$55*100</f>
        <v>21.963573803576448</v>
      </c>
      <c r="CE27" s="39">
        <v>220.75</v>
      </c>
      <c r="CG27" s="39">
        <v>159.77000000000001</v>
      </c>
      <c r="CH27" s="39">
        <v>87.52</v>
      </c>
      <c r="CI27" s="39">
        <v>123.64</v>
      </c>
      <c r="CJ27" s="39">
        <v>4144.3900000000003</v>
      </c>
      <c r="CK27" s="39">
        <v>2082.38</v>
      </c>
      <c r="CL27" s="39">
        <v>3113.39</v>
      </c>
      <c r="CM27" s="39">
        <v>86.78</v>
      </c>
      <c r="CN27" s="39">
        <v>55.09</v>
      </c>
      <c r="CO27" s="39">
        <v>70.95</v>
      </c>
      <c r="CP27" s="39">
        <v>5</v>
      </c>
      <c r="CQ27" s="39">
        <v>2.56</v>
      </c>
    </row>
    <row r="28" spans="1:95">
      <c r="B28" s="27" t="s">
        <v>107</v>
      </c>
      <c r="C28" s="16"/>
      <c r="D28" s="16"/>
      <c r="E28" s="16"/>
      <c r="F28" s="16"/>
      <c r="G28" s="16"/>
      <c r="H28" s="16"/>
      <c r="I28" s="16"/>
    </row>
    <row r="29" spans="1:95" s="32" customFormat="1">
      <c r="A29" s="32" t="str">
        <f>"17"</f>
        <v>17</v>
      </c>
      <c r="B29" s="33" t="s">
        <v>108</v>
      </c>
      <c r="C29" s="34" t="str">
        <f>"33"</f>
        <v>33</v>
      </c>
      <c r="D29" s="34">
        <v>1.49</v>
      </c>
      <c r="E29" s="34">
        <v>0</v>
      </c>
      <c r="F29" s="34">
        <v>6.6</v>
      </c>
      <c r="G29" s="34">
        <v>0</v>
      </c>
      <c r="H29" s="34">
        <v>18.48</v>
      </c>
      <c r="I29" s="34">
        <v>135.56400000000002</v>
      </c>
      <c r="J29" s="35">
        <v>0</v>
      </c>
      <c r="K29" s="35">
        <v>0</v>
      </c>
      <c r="L29" s="35">
        <v>0</v>
      </c>
      <c r="M29" s="35">
        <v>0</v>
      </c>
      <c r="N29" s="35">
        <v>18.48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7.0000000000000007E-2</v>
      </c>
      <c r="AE29" s="35">
        <v>0</v>
      </c>
      <c r="AF29" s="35">
        <v>0</v>
      </c>
      <c r="AG29" s="35">
        <v>0</v>
      </c>
      <c r="AH29" s="35">
        <v>0.23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4">
        <v>12.12</v>
      </c>
      <c r="CE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</row>
    <row r="30" spans="1:95" s="28" customFormat="1">
      <c r="A30" s="28" t="str">
        <f>"5"</f>
        <v>5</v>
      </c>
      <c r="B30" s="29" t="s">
        <v>109</v>
      </c>
      <c r="C30" s="30" t="str">
        <f>"200"</f>
        <v>200</v>
      </c>
      <c r="D30" s="30">
        <v>1</v>
      </c>
      <c r="E30" s="30">
        <v>0</v>
      </c>
      <c r="F30" s="30">
        <v>0.2</v>
      </c>
      <c r="G30" s="30">
        <v>0</v>
      </c>
      <c r="H30" s="30">
        <v>20.6</v>
      </c>
      <c r="I30" s="30">
        <v>86.47999999999999</v>
      </c>
      <c r="J30" s="31">
        <v>0</v>
      </c>
      <c r="K30" s="31">
        <v>0</v>
      </c>
      <c r="L30" s="31">
        <v>0</v>
      </c>
      <c r="M30" s="31">
        <v>0</v>
      </c>
      <c r="N30" s="31">
        <v>19.8</v>
      </c>
      <c r="O30" s="31">
        <v>0.4</v>
      </c>
      <c r="P30" s="31">
        <v>0.4</v>
      </c>
      <c r="Q30" s="31">
        <v>0</v>
      </c>
      <c r="R30" s="31">
        <v>0</v>
      </c>
      <c r="S30" s="31">
        <v>1</v>
      </c>
      <c r="T30" s="31">
        <v>0.6</v>
      </c>
      <c r="U30" s="31">
        <v>12</v>
      </c>
      <c r="V30" s="31">
        <v>240</v>
      </c>
      <c r="W30" s="31">
        <v>14</v>
      </c>
      <c r="X30" s="31">
        <v>8</v>
      </c>
      <c r="Y30" s="31">
        <v>14</v>
      </c>
      <c r="Z30" s="31">
        <v>2.8</v>
      </c>
      <c r="AA30" s="31">
        <v>0</v>
      </c>
      <c r="AB30" s="31">
        <v>0</v>
      </c>
      <c r="AC30" s="31">
        <v>0</v>
      </c>
      <c r="AD30" s="31">
        <v>0.2</v>
      </c>
      <c r="AE30" s="31">
        <v>0.02</v>
      </c>
      <c r="AF30" s="31">
        <v>0.02</v>
      </c>
      <c r="AG30" s="31">
        <v>0.2</v>
      </c>
      <c r="AH30" s="31">
        <v>0.4</v>
      </c>
      <c r="AI30" s="31">
        <v>4</v>
      </c>
      <c r="AJ30" s="31">
        <v>0.4</v>
      </c>
      <c r="AK30" s="31">
        <v>16</v>
      </c>
      <c r="AL30" s="31">
        <v>20</v>
      </c>
      <c r="AM30" s="31">
        <v>28</v>
      </c>
      <c r="AN30" s="31">
        <v>28</v>
      </c>
      <c r="AO30" s="31">
        <v>4</v>
      </c>
      <c r="AP30" s="31">
        <v>16</v>
      </c>
      <c r="AQ30" s="31">
        <v>4</v>
      </c>
      <c r="AR30" s="31">
        <v>14</v>
      </c>
      <c r="AS30" s="31">
        <v>26</v>
      </c>
      <c r="AT30" s="31">
        <v>16</v>
      </c>
      <c r="AU30" s="31">
        <v>116</v>
      </c>
      <c r="AV30" s="31">
        <v>10</v>
      </c>
      <c r="AW30" s="31">
        <v>22</v>
      </c>
      <c r="AX30" s="31">
        <v>64</v>
      </c>
      <c r="AY30" s="31">
        <v>0</v>
      </c>
      <c r="AZ30" s="31">
        <v>20</v>
      </c>
      <c r="BA30" s="31">
        <v>24</v>
      </c>
      <c r="BB30" s="31">
        <v>10</v>
      </c>
      <c r="BC30" s="31">
        <v>8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176.2</v>
      </c>
      <c r="CC30" s="30">
        <v>9.84</v>
      </c>
      <c r="CE30" s="28">
        <v>0</v>
      </c>
      <c r="CG30" s="28">
        <v>4</v>
      </c>
      <c r="CH30" s="28">
        <v>4</v>
      </c>
      <c r="CI30" s="28">
        <v>4</v>
      </c>
      <c r="CJ30" s="28">
        <v>400</v>
      </c>
      <c r="CK30" s="28">
        <v>182</v>
      </c>
      <c r="CL30" s="28">
        <v>291</v>
      </c>
      <c r="CM30" s="28">
        <v>0.6</v>
      </c>
      <c r="CN30" s="28">
        <v>0.6</v>
      </c>
      <c r="CO30" s="28">
        <v>0.6</v>
      </c>
      <c r="CP30" s="28">
        <v>0</v>
      </c>
      <c r="CQ30" s="28">
        <v>0</v>
      </c>
    </row>
    <row r="31" spans="1:95" s="39" customFormat="1" ht="11.4">
      <c r="B31" s="36" t="s">
        <v>110</v>
      </c>
      <c r="C31" s="37"/>
      <c r="D31" s="37">
        <v>2.4900000000000002</v>
      </c>
      <c r="E31" s="37">
        <v>0</v>
      </c>
      <c r="F31" s="37">
        <v>6.8</v>
      </c>
      <c r="G31" s="37">
        <v>0</v>
      </c>
      <c r="H31" s="37">
        <v>39.08</v>
      </c>
      <c r="I31" s="37">
        <v>222.04</v>
      </c>
      <c r="J31" s="38">
        <v>0</v>
      </c>
      <c r="K31" s="38">
        <v>0</v>
      </c>
      <c r="L31" s="38">
        <v>0</v>
      </c>
      <c r="M31" s="38">
        <v>0</v>
      </c>
      <c r="N31" s="38">
        <v>38.28</v>
      </c>
      <c r="O31" s="38">
        <v>0.4</v>
      </c>
      <c r="P31" s="38">
        <v>0.4</v>
      </c>
      <c r="Q31" s="38">
        <v>0</v>
      </c>
      <c r="R31" s="38">
        <v>0</v>
      </c>
      <c r="S31" s="38">
        <v>1</v>
      </c>
      <c r="T31" s="38">
        <v>0.6</v>
      </c>
      <c r="U31" s="38">
        <v>12</v>
      </c>
      <c r="V31" s="38">
        <v>240</v>
      </c>
      <c r="W31" s="38">
        <v>14</v>
      </c>
      <c r="X31" s="38">
        <v>8</v>
      </c>
      <c r="Y31" s="38">
        <v>14</v>
      </c>
      <c r="Z31" s="38">
        <v>2.8</v>
      </c>
      <c r="AA31" s="38">
        <v>0</v>
      </c>
      <c r="AB31" s="38">
        <v>0</v>
      </c>
      <c r="AC31" s="38">
        <v>0</v>
      </c>
      <c r="AD31" s="38">
        <v>0.27</v>
      </c>
      <c r="AE31" s="38">
        <v>0.02</v>
      </c>
      <c r="AF31" s="38">
        <v>0.02</v>
      </c>
      <c r="AG31" s="38">
        <v>0.2</v>
      </c>
      <c r="AH31" s="38">
        <v>0.63</v>
      </c>
      <c r="AI31" s="38">
        <v>4</v>
      </c>
      <c r="AJ31" s="38">
        <v>0.4</v>
      </c>
      <c r="AK31" s="38">
        <v>16</v>
      </c>
      <c r="AL31" s="38">
        <v>20</v>
      </c>
      <c r="AM31" s="38">
        <v>28</v>
      </c>
      <c r="AN31" s="38">
        <v>28</v>
      </c>
      <c r="AO31" s="38">
        <v>4</v>
      </c>
      <c r="AP31" s="38">
        <v>16</v>
      </c>
      <c r="AQ31" s="38">
        <v>4</v>
      </c>
      <c r="AR31" s="38">
        <v>14</v>
      </c>
      <c r="AS31" s="38">
        <v>26</v>
      </c>
      <c r="AT31" s="38">
        <v>16</v>
      </c>
      <c r="AU31" s="38">
        <v>116</v>
      </c>
      <c r="AV31" s="38">
        <v>10</v>
      </c>
      <c r="AW31" s="38">
        <v>22</v>
      </c>
      <c r="AX31" s="38">
        <v>64</v>
      </c>
      <c r="AY31" s="38">
        <v>0</v>
      </c>
      <c r="AZ31" s="38">
        <v>20</v>
      </c>
      <c r="BA31" s="38">
        <v>24</v>
      </c>
      <c r="BB31" s="38">
        <v>10</v>
      </c>
      <c r="BC31" s="38">
        <v>8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176.2</v>
      </c>
      <c r="CC31" s="37">
        <f>SUM($CC$28:$CC$30)</f>
        <v>21.96</v>
      </c>
      <c r="CD31" s="39">
        <f>$I$31/$I$55*100</f>
        <v>7.3461150353178599</v>
      </c>
      <c r="CE31" s="39">
        <v>0</v>
      </c>
      <c r="CG31" s="39">
        <v>4</v>
      </c>
      <c r="CH31" s="39">
        <v>4</v>
      </c>
      <c r="CI31" s="39">
        <v>4</v>
      </c>
      <c r="CJ31" s="39">
        <v>400</v>
      </c>
      <c r="CK31" s="39">
        <v>182</v>
      </c>
      <c r="CL31" s="39">
        <v>291</v>
      </c>
      <c r="CM31" s="39">
        <v>0.6</v>
      </c>
      <c r="CN31" s="39">
        <v>0.6</v>
      </c>
      <c r="CO31" s="39">
        <v>0.6</v>
      </c>
      <c r="CP31" s="39">
        <v>0</v>
      </c>
      <c r="CQ31" s="39">
        <v>0</v>
      </c>
    </row>
    <row r="32" spans="1:95" s="86" customFormat="1" ht="11.4">
      <c r="A32" s="86" t="s">
        <v>153</v>
      </c>
    </row>
    <row r="33" spans="1:95">
      <c r="B33" s="27" t="s">
        <v>111</v>
      </c>
      <c r="C33" s="16"/>
      <c r="D33" s="16"/>
      <c r="E33" s="16"/>
      <c r="F33" s="16"/>
      <c r="G33" s="16"/>
      <c r="H33" s="16"/>
      <c r="I33" s="16"/>
    </row>
    <row r="34" spans="1:95" s="32" customFormat="1">
      <c r="A34" s="32" t="str">
        <f>"200"</f>
        <v>200</v>
      </c>
      <c r="B34" s="33" t="s">
        <v>91</v>
      </c>
      <c r="C34" s="34" t="str">
        <f>"250"</f>
        <v>250</v>
      </c>
      <c r="D34" s="34">
        <v>7.7</v>
      </c>
      <c r="E34" s="34">
        <v>3.62</v>
      </c>
      <c r="F34" s="34">
        <v>9.6300000000000008</v>
      </c>
      <c r="G34" s="34">
        <v>0.98</v>
      </c>
      <c r="H34" s="34">
        <v>42.19</v>
      </c>
      <c r="I34" s="34">
        <v>284.19535971233779</v>
      </c>
      <c r="J34" s="35">
        <v>5.7</v>
      </c>
      <c r="K34" s="35">
        <v>0.14000000000000001</v>
      </c>
      <c r="L34" s="35">
        <v>0</v>
      </c>
      <c r="M34" s="35">
        <v>0</v>
      </c>
      <c r="N34" s="35">
        <v>12.37</v>
      </c>
      <c r="O34" s="35">
        <v>28.44</v>
      </c>
      <c r="P34" s="35">
        <v>1.39</v>
      </c>
      <c r="Q34" s="35">
        <v>0</v>
      </c>
      <c r="R34" s="35">
        <v>0</v>
      </c>
      <c r="S34" s="35">
        <v>0.13</v>
      </c>
      <c r="T34" s="35">
        <v>1.38</v>
      </c>
      <c r="U34" s="35">
        <v>67.97</v>
      </c>
      <c r="V34" s="35">
        <v>253.93</v>
      </c>
      <c r="W34" s="35">
        <v>155.91</v>
      </c>
      <c r="X34" s="35">
        <v>45.17</v>
      </c>
      <c r="Y34" s="35">
        <v>187.08</v>
      </c>
      <c r="Z34" s="35">
        <v>0.98</v>
      </c>
      <c r="AA34" s="35">
        <v>51.11</v>
      </c>
      <c r="AB34" s="35">
        <v>35.18</v>
      </c>
      <c r="AC34" s="35">
        <v>57.6</v>
      </c>
      <c r="AD34" s="35">
        <v>0.22</v>
      </c>
      <c r="AE34" s="35">
        <v>0.14000000000000001</v>
      </c>
      <c r="AF34" s="35">
        <v>0.19</v>
      </c>
      <c r="AG34" s="35">
        <v>0.71</v>
      </c>
      <c r="AH34" s="35">
        <v>2.78</v>
      </c>
      <c r="AI34" s="35">
        <v>0.65</v>
      </c>
      <c r="AJ34" s="35">
        <v>0</v>
      </c>
      <c r="AK34" s="35">
        <v>395.82</v>
      </c>
      <c r="AL34" s="35">
        <v>366.57</v>
      </c>
      <c r="AM34" s="35">
        <v>829.3</v>
      </c>
      <c r="AN34" s="35">
        <v>394.71</v>
      </c>
      <c r="AO34" s="35">
        <v>193.43</v>
      </c>
      <c r="AP34" s="35">
        <v>304.44</v>
      </c>
      <c r="AQ34" s="35">
        <v>117.8</v>
      </c>
      <c r="AR34" s="35">
        <v>391.59</v>
      </c>
      <c r="AS34" s="35">
        <v>333.33</v>
      </c>
      <c r="AT34" s="35">
        <v>200.47</v>
      </c>
      <c r="AU34" s="35">
        <v>261.91000000000003</v>
      </c>
      <c r="AV34" s="35">
        <v>96.77</v>
      </c>
      <c r="AW34" s="35">
        <v>134.24</v>
      </c>
      <c r="AX34" s="35">
        <v>768.08</v>
      </c>
      <c r="AY34" s="35">
        <v>0</v>
      </c>
      <c r="AZ34" s="35">
        <v>259.41000000000003</v>
      </c>
      <c r="BA34" s="35">
        <v>233.55</v>
      </c>
      <c r="BB34" s="35">
        <v>382.55</v>
      </c>
      <c r="BC34" s="35">
        <v>101.78</v>
      </c>
      <c r="BD34" s="35">
        <v>0.17</v>
      </c>
      <c r="BE34" s="35">
        <v>0.08</v>
      </c>
      <c r="BF34" s="35">
        <v>0.04</v>
      </c>
      <c r="BG34" s="35">
        <v>0.1</v>
      </c>
      <c r="BH34" s="35">
        <v>0.11</v>
      </c>
      <c r="BI34" s="35">
        <v>0.52</v>
      </c>
      <c r="BJ34" s="35">
        <v>0</v>
      </c>
      <c r="BK34" s="35">
        <v>1.53</v>
      </c>
      <c r="BL34" s="35">
        <v>0</v>
      </c>
      <c r="BM34" s="35">
        <v>0.46</v>
      </c>
      <c r="BN34" s="35">
        <v>0</v>
      </c>
      <c r="BO34" s="35">
        <v>0</v>
      </c>
      <c r="BP34" s="35">
        <v>0</v>
      </c>
      <c r="BQ34" s="35">
        <v>0.1</v>
      </c>
      <c r="BR34" s="35">
        <v>0.15</v>
      </c>
      <c r="BS34" s="35">
        <v>1.35</v>
      </c>
      <c r="BT34" s="35">
        <v>0</v>
      </c>
      <c r="BU34" s="35">
        <v>0</v>
      </c>
      <c r="BV34" s="35">
        <v>0.53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118.86</v>
      </c>
      <c r="CC34" s="34">
        <v>33.71</v>
      </c>
      <c r="CE34" s="32">
        <v>56.97</v>
      </c>
      <c r="CG34" s="32">
        <v>10.6</v>
      </c>
      <c r="CH34" s="32">
        <v>3.56</v>
      </c>
      <c r="CI34" s="32">
        <v>7.08</v>
      </c>
      <c r="CJ34" s="32">
        <v>2103.23</v>
      </c>
      <c r="CK34" s="32">
        <v>958.86</v>
      </c>
      <c r="CL34" s="32">
        <v>1531.04</v>
      </c>
      <c r="CM34" s="32">
        <v>18.489999999999998</v>
      </c>
      <c r="CN34" s="32">
        <v>6.41</v>
      </c>
      <c r="CO34" s="32">
        <v>12.45</v>
      </c>
      <c r="CP34" s="32">
        <v>6.09</v>
      </c>
      <c r="CQ34" s="32">
        <v>0</v>
      </c>
    </row>
    <row r="35" spans="1:95" s="32" customFormat="1">
      <c r="A35" s="32" t="str">
        <f>"1/6"</f>
        <v>1/6</v>
      </c>
      <c r="B35" s="33" t="s">
        <v>92</v>
      </c>
      <c r="C35" s="34" t="str">
        <f>"40"</f>
        <v>40</v>
      </c>
      <c r="D35" s="34">
        <v>5.08</v>
      </c>
      <c r="E35" s="34">
        <v>5.08</v>
      </c>
      <c r="F35" s="34">
        <v>4.5999999999999996</v>
      </c>
      <c r="G35" s="34">
        <v>0</v>
      </c>
      <c r="H35" s="34">
        <v>0.28000000000000003</v>
      </c>
      <c r="I35" s="34">
        <v>62.783999999999999</v>
      </c>
      <c r="J35" s="35">
        <v>1.2</v>
      </c>
      <c r="K35" s="35">
        <v>0</v>
      </c>
      <c r="L35" s="35">
        <v>0</v>
      </c>
      <c r="M35" s="35">
        <v>0</v>
      </c>
      <c r="N35" s="35">
        <v>0.28000000000000003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0.4</v>
      </c>
      <c r="U35" s="35">
        <v>53.6</v>
      </c>
      <c r="V35" s="35">
        <v>56</v>
      </c>
      <c r="W35" s="35">
        <v>22</v>
      </c>
      <c r="X35" s="35">
        <v>4.8</v>
      </c>
      <c r="Y35" s="35">
        <v>76.8</v>
      </c>
      <c r="Z35" s="35">
        <v>1</v>
      </c>
      <c r="AA35" s="35">
        <v>100</v>
      </c>
      <c r="AB35" s="35">
        <v>24</v>
      </c>
      <c r="AC35" s="35">
        <v>104</v>
      </c>
      <c r="AD35" s="35">
        <v>0.24</v>
      </c>
      <c r="AE35" s="35">
        <v>0.03</v>
      </c>
      <c r="AF35" s="35">
        <v>0.18</v>
      </c>
      <c r="AG35" s="35">
        <v>0.08</v>
      </c>
      <c r="AH35" s="35">
        <v>1.44</v>
      </c>
      <c r="AI35" s="35">
        <v>0</v>
      </c>
      <c r="AJ35" s="35">
        <v>0</v>
      </c>
      <c r="AK35" s="35">
        <v>308.8</v>
      </c>
      <c r="AL35" s="35">
        <v>238.8</v>
      </c>
      <c r="AM35" s="35">
        <v>432.4</v>
      </c>
      <c r="AN35" s="35">
        <v>361.2</v>
      </c>
      <c r="AO35" s="35">
        <v>169.6</v>
      </c>
      <c r="AP35" s="35">
        <v>244</v>
      </c>
      <c r="AQ35" s="35">
        <v>81.599999999999994</v>
      </c>
      <c r="AR35" s="35">
        <v>260.8</v>
      </c>
      <c r="AS35" s="35">
        <v>284</v>
      </c>
      <c r="AT35" s="35">
        <v>314.8</v>
      </c>
      <c r="AU35" s="35">
        <v>491.6</v>
      </c>
      <c r="AV35" s="35">
        <v>136</v>
      </c>
      <c r="AW35" s="35">
        <v>166.4</v>
      </c>
      <c r="AX35" s="35">
        <v>709.2</v>
      </c>
      <c r="AY35" s="35">
        <v>5.6</v>
      </c>
      <c r="AZ35" s="35">
        <v>158.4</v>
      </c>
      <c r="BA35" s="35">
        <v>371.2</v>
      </c>
      <c r="BB35" s="35">
        <v>190.4</v>
      </c>
      <c r="BC35" s="35">
        <v>117.2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29.64</v>
      </c>
      <c r="CC35" s="34">
        <v>16.5</v>
      </c>
      <c r="CE35" s="32">
        <v>104</v>
      </c>
      <c r="CG35" s="32">
        <v>5.65</v>
      </c>
      <c r="CH35" s="32">
        <v>4.75</v>
      </c>
      <c r="CI35" s="32">
        <v>5.2</v>
      </c>
      <c r="CJ35" s="32">
        <v>810</v>
      </c>
      <c r="CK35" s="32">
        <v>517.5</v>
      </c>
      <c r="CL35" s="32">
        <v>663.75</v>
      </c>
      <c r="CM35" s="32">
        <v>2.5</v>
      </c>
      <c r="CN35" s="32">
        <v>1.75</v>
      </c>
      <c r="CO35" s="32">
        <v>2.13</v>
      </c>
      <c r="CP35" s="32">
        <v>0</v>
      </c>
      <c r="CQ35" s="32">
        <v>0</v>
      </c>
    </row>
    <row r="36" spans="1:95" s="32" customFormat="1">
      <c r="A36" s="32" t="str">
        <f>"4/13"</f>
        <v>4/13</v>
      </c>
      <c r="B36" s="33" t="s">
        <v>93</v>
      </c>
      <c r="C36" s="34" t="str">
        <f>"10"</f>
        <v>10</v>
      </c>
      <c r="D36" s="34">
        <v>2.3199999999999998</v>
      </c>
      <c r="E36" s="34">
        <v>2.3199999999999998</v>
      </c>
      <c r="F36" s="34">
        <v>2.95</v>
      </c>
      <c r="G36" s="34">
        <v>0</v>
      </c>
      <c r="H36" s="34">
        <v>0</v>
      </c>
      <c r="I36" s="34">
        <v>36.43</v>
      </c>
      <c r="J36" s="35">
        <v>1.59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0.2</v>
      </c>
      <c r="T36" s="35">
        <v>0.43</v>
      </c>
      <c r="U36" s="35">
        <v>81</v>
      </c>
      <c r="V36" s="35">
        <v>8.8000000000000007</v>
      </c>
      <c r="W36" s="35">
        <v>88</v>
      </c>
      <c r="X36" s="35">
        <v>3.5</v>
      </c>
      <c r="Y36" s="35">
        <v>50</v>
      </c>
      <c r="Z36" s="35">
        <v>0.1</v>
      </c>
      <c r="AA36" s="35">
        <v>26</v>
      </c>
      <c r="AB36" s="35">
        <v>17</v>
      </c>
      <c r="AC36" s="35">
        <v>28.8</v>
      </c>
      <c r="AD36" s="35">
        <v>0.05</v>
      </c>
      <c r="AE36" s="35">
        <v>0</v>
      </c>
      <c r="AF36" s="35">
        <v>0.03</v>
      </c>
      <c r="AG36" s="35">
        <v>0.02</v>
      </c>
      <c r="AH36" s="35">
        <v>0.61</v>
      </c>
      <c r="AI36" s="35">
        <v>7.0000000000000007E-2</v>
      </c>
      <c r="AJ36" s="35">
        <v>0</v>
      </c>
      <c r="AK36" s="35">
        <v>169</v>
      </c>
      <c r="AL36" s="35">
        <v>97</v>
      </c>
      <c r="AM36" s="35">
        <v>193</v>
      </c>
      <c r="AN36" s="35">
        <v>153</v>
      </c>
      <c r="AO36" s="35">
        <v>54</v>
      </c>
      <c r="AP36" s="35">
        <v>92</v>
      </c>
      <c r="AQ36" s="35">
        <v>66</v>
      </c>
      <c r="AR36" s="35">
        <v>122</v>
      </c>
      <c r="AS36" s="35">
        <v>60</v>
      </c>
      <c r="AT36" s="35">
        <v>71</v>
      </c>
      <c r="AU36" s="35">
        <v>135</v>
      </c>
      <c r="AV36" s="35">
        <v>149</v>
      </c>
      <c r="AW36" s="35">
        <v>38</v>
      </c>
      <c r="AX36" s="35">
        <v>460</v>
      </c>
      <c r="AY36" s="35">
        <v>0</v>
      </c>
      <c r="AZ36" s="35">
        <v>232</v>
      </c>
      <c r="BA36" s="35">
        <v>120</v>
      </c>
      <c r="BB36" s="35">
        <v>135</v>
      </c>
      <c r="BC36" s="35">
        <v>21</v>
      </c>
      <c r="BD36" s="35">
        <v>0</v>
      </c>
      <c r="BE36" s="35">
        <v>0.01</v>
      </c>
      <c r="BF36" s="35">
        <v>0.04</v>
      </c>
      <c r="BG36" s="35">
        <v>0.13</v>
      </c>
      <c r="BH36" s="35">
        <v>0.12</v>
      </c>
      <c r="BI36" s="35">
        <v>0.24</v>
      </c>
      <c r="BJ36" s="35">
        <v>0.03</v>
      </c>
      <c r="BK36" s="35">
        <v>0.62</v>
      </c>
      <c r="BL36" s="35">
        <v>0.02</v>
      </c>
      <c r="BM36" s="35">
        <v>0.34</v>
      </c>
      <c r="BN36" s="35">
        <v>0.02</v>
      </c>
      <c r="BO36" s="35">
        <v>0</v>
      </c>
      <c r="BP36" s="35">
        <v>0</v>
      </c>
      <c r="BQ36" s="35">
        <v>0.04</v>
      </c>
      <c r="BR36" s="35">
        <v>0.05</v>
      </c>
      <c r="BS36" s="35">
        <v>0.68</v>
      </c>
      <c r="BT36" s="35">
        <v>0</v>
      </c>
      <c r="BU36" s="35">
        <v>0</v>
      </c>
      <c r="BV36" s="35">
        <v>7.0000000000000007E-2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4.0999999999999996</v>
      </c>
      <c r="CC36" s="34">
        <v>12.05</v>
      </c>
      <c r="CE36" s="32">
        <v>28.83</v>
      </c>
      <c r="CG36" s="32">
        <v>0</v>
      </c>
      <c r="CH36" s="32">
        <v>0</v>
      </c>
      <c r="CI36" s="32">
        <v>0</v>
      </c>
      <c r="CJ36" s="32">
        <v>500</v>
      </c>
      <c r="CK36" s="32">
        <v>370</v>
      </c>
      <c r="CL36" s="32">
        <v>435</v>
      </c>
      <c r="CM36" s="32">
        <v>1.53</v>
      </c>
      <c r="CN36" s="32">
        <v>0.97</v>
      </c>
      <c r="CO36" s="32">
        <v>1.25</v>
      </c>
      <c r="CP36" s="32">
        <v>0</v>
      </c>
      <c r="CQ36" s="32">
        <v>0</v>
      </c>
    </row>
    <row r="37" spans="1:95" s="32" customFormat="1">
      <c r="A37" s="32" t="str">
        <f>"10"</f>
        <v>10</v>
      </c>
      <c r="B37" s="33" t="s">
        <v>94</v>
      </c>
      <c r="C37" s="34" t="str">
        <f>"10"</f>
        <v>10</v>
      </c>
      <c r="D37" s="34">
        <v>0.08</v>
      </c>
      <c r="E37" s="34">
        <v>0.08</v>
      </c>
      <c r="F37" s="34">
        <v>7.25</v>
      </c>
      <c r="G37" s="34">
        <v>0</v>
      </c>
      <c r="H37" s="34">
        <v>0.13</v>
      </c>
      <c r="I37" s="34">
        <v>66.063999999999993</v>
      </c>
      <c r="J37" s="35">
        <v>4.71</v>
      </c>
      <c r="K37" s="35">
        <v>0.22</v>
      </c>
      <c r="L37" s="35">
        <v>0</v>
      </c>
      <c r="M37" s="35">
        <v>0</v>
      </c>
      <c r="N37" s="35">
        <v>0.13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0.14000000000000001</v>
      </c>
      <c r="U37" s="35">
        <v>1.5</v>
      </c>
      <c r="V37" s="35">
        <v>3</v>
      </c>
      <c r="W37" s="35">
        <v>2.4</v>
      </c>
      <c r="X37" s="35">
        <v>0</v>
      </c>
      <c r="Y37" s="35">
        <v>3</v>
      </c>
      <c r="Z37" s="35">
        <v>0.02</v>
      </c>
      <c r="AA37" s="35">
        <v>40</v>
      </c>
      <c r="AB37" s="35">
        <v>30</v>
      </c>
      <c r="AC37" s="35">
        <v>45</v>
      </c>
      <c r="AD37" s="35">
        <v>0.1</v>
      </c>
      <c r="AE37" s="35">
        <v>0</v>
      </c>
      <c r="AF37" s="35">
        <v>0.01</v>
      </c>
      <c r="AG37" s="35">
        <v>0.01</v>
      </c>
      <c r="AH37" s="35">
        <v>0.02</v>
      </c>
      <c r="AI37" s="35">
        <v>0</v>
      </c>
      <c r="AJ37" s="35">
        <v>0</v>
      </c>
      <c r="AK37" s="35">
        <v>4.2</v>
      </c>
      <c r="AL37" s="35">
        <v>4.0999999999999996</v>
      </c>
      <c r="AM37" s="35">
        <v>7.6</v>
      </c>
      <c r="AN37" s="35">
        <v>4.5</v>
      </c>
      <c r="AO37" s="35">
        <v>1.7</v>
      </c>
      <c r="AP37" s="35">
        <v>4.7</v>
      </c>
      <c r="AQ37" s="35">
        <v>4.3</v>
      </c>
      <c r="AR37" s="35">
        <v>4.2</v>
      </c>
      <c r="AS37" s="35">
        <v>3.6</v>
      </c>
      <c r="AT37" s="35">
        <v>2.6</v>
      </c>
      <c r="AU37" s="35">
        <v>5.7</v>
      </c>
      <c r="AV37" s="35">
        <v>3.5</v>
      </c>
      <c r="AW37" s="35">
        <v>2.4</v>
      </c>
      <c r="AX37" s="35">
        <v>14.2</v>
      </c>
      <c r="AY37" s="35">
        <v>0</v>
      </c>
      <c r="AZ37" s="35">
        <v>4.8</v>
      </c>
      <c r="BA37" s="35">
        <v>5.4</v>
      </c>
      <c r="BB37" s="35">
        <v>4.2</v>
      </c>
      <c r="BC37" s="35">
        <v>1</v>
      </c>
      <c r="BD37" s="35">
        <v>0.27</v>
      </c>
      <c r="BE37" s="35">
        <v>0.12</v>
      </c>
      <c r="BF37" s="35">
        <v>7.0000000000000007E-2</v>
      </c>
      <c r="BG37" s="35">
        <v>0.15</v>
      </c>
      <c r="BH37" s="35">
        <v>0.17</v>
      </c>
      <c r="BI37" s="35">
        <v>0.79</v>
      </c>
      <c r="BJ37" s="35">
        <v>0</v>
      </c>
      <c r="BK37" s="35">
        <v>2.21</v>
      </c>
      <c r="BL37" s="35">
        <v>0</v>
      </c>
      <c r="BM37" s="35">
        <v>0.68</v>
      </c>
      <c r="BN37" s="35">
        <v>0</v>
      </c>
      <c r="BO37" s="35">
        <v>0</v>
      </c>
      <c r="BP37" s="35">
        <v>0</v>
      </c>
      <c r="BQ37" s="35">
        <v>0.15</v>
      </c>
      <c r="BR37" s="35">
        <v>0.23</v>
      </c>
      <c r="BS37" s="35">
        <v>1.8</v>
      </c>
      <c r="BT37" s="35">
        <v>0</v>
      </c>
      <c r="BU37" s="35">
        <v>0</v>
      </c>
      <c r="BV37" s="35">
        <v>0.09</v>
      </c>
      <c r="BW37" s="35">
        <v>0.01</v>
      </c>
      <c r="BX37" s="35">
        <v>0</v>
      </c>
      <c r="BY37" s="35">
        <v>0</v>
      </c>
      <c r="BZ37" s="35">
        <v>0</v>
      </c>
      <c r="CA37" s="35">
        <v>0</v>
      </c>
      <c r="CB37" s="35">
        <v>2.5</v>
      </c>
      <c r="CC37" s="34">
        <v>16.96</v>
      </c>
      <c r="CE37" s="32">
        <v>45</v>
      </c>
      <c r="CG37" s="32">
        <v>0.4</v>
      </c>
      <c r="CH37" s="32">
        <v>0.1</v>
      </c>
      <c r="CI37" s="32">
        <v>0.25</v>
      </c>
      <c r="CJ37" s="32">
        <v>20</v>
      </c>
      <c r="CK37" s="32">
        <v>8.1999999999999993</v>
      </c>
      <c r="CL37" s="32">
        <v>14.1</v>
      </c>
      <c r="CM37" s="32">
        <v>1.71</v>
      </c>
      <c r="CN37" s="32">
        <v>0.87</v>
      </c>
      <c r="CO37" s="32">
        <v>1.29</v>
      </c>
      <c r="CP37" s="32">
        <v>0</v>
      </c>
      <c r="CQ37" s="32">
        <v>0</v>
      </c>
    </row>
    <row r="38" spans="1:95" s="32" customFormat="1">
      <c r="A38" s="32" t="str">
        <f>"2"</f>
        <v>2</v>
      </c>
      <c r="B38" s="33" t="s">
        <v>95</v>
      </c>
      <c r="C38" s="34" t="str">
        <f>"50"</f>
        <v>50</v>
      </c>
      <c r="D38" s="34">
        <v>3.31</v>
      </c>
      <c r="E38" s="34">
        <v>0</v>
      </c>
      <c r="F38" s="34">
        <v>0.33</v>
      </c>
      <c r="G38" s="34">
        <v>0.33</v>
      </c>
      <c r="H38" s="34">
        <v>23.45</v>
      </c>
      <c r="I38" s="34">
        <v>111.95049999999999</v>
      </c>
      <c r="J38" s="35">
        <v>0</v>
      </c>
      <c r="K38" s="35">
        <v>0</v>
      </c>
      <c r="L38" s="35">
        <v>0</v>
      </c>
      <c r="M38" s="35">
        <v>0</v>
      </c>
      <c r="N38" s="35">
        <v>0.55000000000000004</v>
      </c>
      <c r="O38" s="35">
        <v>22.8</v>
      </c>
      <c r="P38" s="35">
        <v>0.1</v>
      </c>
      <c r="Q38" s="35">
        <v>0</v>
      </c>
      <c r="R38" s="35">
        <v>0</v>
      </c>
      <c r="S38" s="35">
        <v>0</v>
      </c>
      <c r="T38" s="35">
        <v>0.9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159.65</v>
      </c>
      <c r="AL38" s="35">
        <v>166.17</v>
      </c>
      <c r="AM38" s="35">
        <v>254.48</v>
      </c>
      <c r="AN38" s="35">
        <v>84.39</v>
      </c>
      <c r="AO38" s="35">
        <v>50.03</v>
      </c>
      <c r="AP38" s="35">
        <v>100.05</v>
      </c>
      <c r="AQ38" s="35">
        <v>37.85</v>
      </c>
      <c r="AR38" s="35">
        <v>180.96</v>
      </c>
      <c r="AS38" s="35">
        <v>112.23</v>
      </c>
      <c r="AT38" s="35">
        <v>156.6</v>
      </c>
      <c r="AU38" s="35">
        <v>129.19999999999999</v>
      </c>
      <c r="AV38" s="35">
        <v>67.86</v>
      </c>
      <c r="AW38" s="35">
        <v>120.06</v>
      </c>
      <c r="AX38" s="35">
        <v>1003.98</v>
      </c>
      <c r="AY38" s="35">
        <v>0</v>
      </c>
      <c r="AZ38" s="35">
        <v>327.12</v>
      </c>
      <c r="BA38" s="35">
        <v>142.25</v>
      </c>
      <c r="BB38" s="35">
        <v>94.4</v>
      </c>
      <c r="BC38" s="35">
        <v>74.819999999999993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0.04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0.03</v>
      </c>
      <c r="BT38" s="35">
        <v>0</v>
      </c>
      <c r="BU38" s="35">
        <v>0</v>
      </c>
      <c r="BV38" s="35">
        <v>0.14000000000000001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19.55</v>
      </c>
      <c r="CC38" s="34">
        <v>3.6</v>
      </c>
      <c r="CE38" s="32">
        <v>0</v>
      </c>
      <c r="CG38" s="32">
        <v>0</v>
      </c>
      <c r="CH38" s="32">
        <v>0</v>
      </c>
      <c r="CI38" s="32">
        <v>0</v>
      </c>
      <c r="CJ38" s="32">
        <v>427.15</v>
      </c>
      <c r="CK38" s="32">
        <v>164.56</v>
      </c>
      <c r="CL38" s="32">
        <v>295.86</v>
      </c>
      <c r="CM38" s="32">
        <v>3.42</v>
      </c>
      <c r="CN38" s="32">
        <v>3.42</v>
      </c>
      <c r="CO38" s="32">
        <v>3.42</v>
      </c>
      <c r="CP38" s="32">
        <v>0</v>
      </c>
      <c r="CQ38" s="32">
        <v>0</v>
      </c>
    </row>
    <row r="39" spans="1:95" s="28" customFormat="1">
      <c r="A39" s="28" t="str">
        <f>"27/10"</f>
        <v>27/10</v>
      </c>
      <c r="B39" s="29" t="s">
        <v>96</v>
      </c>
      <c r="C39" s="30" t="str">
        <f>"200"</f>
        <v>200</v>
      </c>
      <c r="D39" s="30">
        <v>0.1</v>
      </c>
      <c r="E39" s="30">
        <v>0</v>
      </c>
      <c r="F39" s="30">
        <v>0.02</v>
      </c>
      <c r="G39" s="30">
        <v>0.02</v>
      </c>
      <c r="H39" s="30">
        <v>5.94</v>
      </c>
      <c r="I39" s="30">
        <v>23.095202</v>
      </c>
      <c r="J39" s="31">
        <v>0</v>
      </c>
      <c r="K39" s="31">
        <v>0</v>
      </c>
      <c r="L39" s="31">
        <v>0</v>
      </c>
      <c r="M39" s="31">
        <v>0</v>
      </c>
      <c r="N39" s="31">
        <v>5.89</v>
      </c>
      <c r="O39" s="31">
        <v>0</v>
      </c>
      <c r="P39" s="31">
        <v>0.05</v>
      </c>
      <c r="Q39" s="31">
        <v>0</v>
      </c>
      <c r="R39" s="31">
        <v>0</v>
      </c>
      <c r="S39" s="31">
        <v>0</v>
      </c>
      <c r="T39" s="31">
        <v>0.03</v>
      </c>
      <c r="U39" s="31">
        <v>0.06</v>
      </c>
      <c r="V39" s="31">
        <v>0.18</v>
      </c>
      <c r="W39" s="31">
        <v>0.17</v>
      </c>
      <c r="X39" s="31">
        <v>0</v>
      </c>
      <c r="Y39" s="31">
        <v>0</v>
      </c>
      <c r="Z39" s="31">
        <v>0.02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200.05</v>
      </c>
      <c r="CC39" s="30">
        <v>1.1499999999999999</v>
      </c>
      <c r="CE39" s="28">
        <v>0</v>
      </c>
      <c r="CG39" s="28">
        <v>0.6</v>
      </c>
      <c r="CH39" s="28">
        <v>0.6</v>
      </c>
      <c r="CI39" s="28">
        <v>0.6</v>
      </c>
      <c r="CJ39" s="28">
        <v>60</v>
      </c>
      <c r="CK39" s="28">
        <v>24.6</v>
      </c>
      <c r="CL39" s="28">
        <v>42.3</v>
      </c>
      <c r="CM39" s="28">
        <v>6.54</v>
      </c>
      <c r="CN39" s="28">
        <v>3.84</v>
      </c>
      <c r="CO39" s="28">
        <v>5.19</v>
      </c>
      <c r="CP39" s="28">
        <v>6</v>
      </c>
      <c r="CQ39" s="28">
        <v>0</v>
      </c>
    </row>
    <row r="40" spans="1:95" s="39" customFormat="1" ht="11.4">
      <c r="B40" s="36" t="s">
        <v>112</v>
      </c>
      <c r="C40" s="37"/>
      <c r="D40" s="37">
        <v>18.59</v>
      </c>
      <c r="E40" s="37">
        <v>11.1</v>
      </c>
      <c r="F40" s="37">
        <v>24.78</v>
      </c>
      <c r="G40" s="37">
        <v>1.33</v>
      </c>
      <c r="H40" s="37">
        <v>71.989999999999995</v>
      </c>
      <c r="I40" s="37">
        <v>584.52</v>
      </c>
      <c r="J40" s="38">
        <v>13.2</v>
      </c>
      <c r="K40" s="38">
        <v>0.36</v>
      </c>
      <c r="L40" s="38">
        <v>0</v>
      </c>
      <c r="M40" s="38">
        <v>0</v>
      </c>
      <c r="N40" s="38">
        <v>19.21</v>
      </c>
      <c r="O40" s="38">
        <v>51.24</v>
      </c>
      <c r="P40" s="38">
        <v>1.54</v>
      </c>
      <c r="Q40" s="38">
        <v>0</v>
      </c>
      <c r="R40" s="38">
        <v>0</v>
      </c>
      <c r="S40" s="38">
        <v>0.33</v>
      </c>
      <c r="T40" s="38">
        <v>3.28</v>
      </c>
      <c r="U40" s="38">
        <v>204.13</v>
      </c>
      <c r="V40" s="38">
        <v>321.91000000000003</v>
      </c>
      <c r="W40" s="38">
        <v>268.49</v>
      </c>
      <c r="X40" s="38">
        <v>53.47</v>
      </c>
      <c r="Y40" s="38">
        <v>316.88</v>
      </c>
      <c r="Z40" s="38">
        <v>2.12</v>
      </c>
      <c r="AA40" s="38">
        <v>217.11</v>
      </c>
      <c r="AB40" s="38">
        <v>106.18</v>
      </c>
      <c r="AC40" s="38">
        <v>235.4</v>
      </c>
      <c r="AD40" s="38">
        <v>0.61</v>
      </c>
      <c r="AE40" s="38">
        <v>0.18</v>
      </c>
      <c r="AF40" s="38">
        <v>0.41</v>
      </c>
      <c r="AG40" s="38">
        <v>0.82</v>
      </c>
      <c r="AH40" s="38">
        <v>4.8499999999999996</v>
      </c>
      <c r="AI40" s="38">
        <v>0.72</v>
      </c>
      <c r="AJ40" s="38">
        <v>0</v>
      </c>
      <c r="AK40" s="38">
        <v>1037.47</v>
      </c>
      <c r="AL40" s="38">
        <v>872.64</v>
      </c>
      <c r="AM40" s="38">
        <v>1716.77</v>
      </c>
      <c r="AN40" s="38">
        <v>997.8</v>
      </c>
      <c r="AO40" s="38">
        <v>468.75</v>
      </c>
      <c r="AP40" s="38">
        <v>745.19</v>
      </c>
      <c r="AQ40" s="38">
        <v>307.54000000000002</v>
      </c>
      <c r="AR40" s="38">
        <v>959.55</v>
      </c>
      <c r="AS40" s="38">
        <v>793.16</v>
      </c>
      <c r="AT40" s="38">
        <v>745.47</v>
      </c>
      <c r="AU40" s="38">
        <v>1023.4</v>
      </c>
      <c r="AV40" s="38">
        <v>453.13</v>
      </c>
      <c r="AW40" s="38">
        <v>461.1</v>
      </c>
      <c r="AX40" s="38">
        <v>2955.46</v>
      </c>
      <c r="AY40" s="38">
        <v>5.6</v>
      </c>
      <c r="AZ40" s="38">
        <v>981.73</v>
      </c>
      <c r="BA40" s="38">
        <v>872.4</v>
      </c>
      <c r="BB40" s="38">
        <v>806.55</v>
      </c>
      <c r="BC40" s="38">
        <v>315.8</v>
      </c>
      <c r="BD40" s="38">
        <v>0.44</v>
      </c>
      <c r="BE40" s="38">
        <v>0.21</v>
      </c>
      <c r="BF40" s="38">
        <v>0.15</v>
      </c>
      <c r="BG40" s="38">
        <v>0.38</v>
      </c>
      <c r="BH40" s="38">
        <v>0.4</v>
      </c>
      <c r="BI40" s="38">
        <v>1.56</v>
      </c>
      <c r="BJ40" s="38">
        <v>0.03</v>
      </c>
      <c r="BK40" s="38">
        <v>4.3899999999999997</v>
      </c>
      <c r="BL40" s="38">
        <v>0.02</v>
      </c>
      <c r="BM40" s="38">
        <v>1.49</v>
      </c>
      <c r="BN40" s="38">
        <v>0.02</v>
      </c>
      <c r="BO40" s="38">
        <v>0</v>
      </c>
      <c r="BP40" s="38">
        <v>0</v>
      </c>
      <c r="BQ40" s="38">
        <v>0.28999999999999998</v>
      </c>
      <c r="BR40" s="38">
        <v>0.44</v>
      </c>
      <c r="BS40" s="38">
        <v>3.87</v>
      </c>
      <c r="BT40" s="38">
        <v>0</v>
      </c>
      <c r="BU40" s="38">
        <v>0</v>
      </c>
      <c r="BV40" s="38">
        <v>0.83</v>
      </c>
      <c r="BW40" s="38">
        <v>0.03</v>
      </c>
      <c r="BX40" s="38">
        <v>0</v>
      </c>
      <c r="BY40" s="38">
        <v>0</v>
      </c>
      <c r="BZ40" s="38">
        <v>0</v>
      </c>
      <c r="CA40" s="38">
        <v>0</v>
      </c>
      <c r="CB40" s="38">
        <v>374.7</v>
      </c>
      <c r="CC40" s="37">
        <f>SUM($CC$33:$CC$39)</f>
        <v>83.97</v>
      </c>
      <c r="CD40" s="39">
        <f>$I$40/$I$55*100</f>
        <v>19.338637905080148</v>
      </c>
      <c r="CE40" s="39">
        <v>234.81</v>
      </c>
      <c r="CG40" s="39">
        <v>17.25</v>
      </c>
      <c r="CH40" s="39">
        <v>9.01</v>
      </c>
      <c r="CI40" s="39">
        <v>13.13</v>
      </c>
      <c r="CJ40" s="39">
        <v>3920.37</v>
      </c>
      <c r="CK40" s="39">
        <v>2043.73</v>
      </c>
      <c r="CL40" s="39">
        <v>2982.05</v>
      </c>
      <c r="CM40" s="39">
        <v>34.18</v>
      </c>
      <c r="CN40" s="39">
        <v>17.260000000000002</v>
      </c>
      <c r="CO40" s="39">
        <v>25.72</v>
      </c>
      <c r="CP40" s="39">
        <v>12.09</v>
      </c>
      <c r="CQ40" s="39">
        <v>0</v>
      </c>
    </row>
    <row r="41" spans="1:95">
      <c r="B41" s="27" t="s">
        <v>113</v>
      </c>
      <c r="C41" s="16"/>
      <c r="D41" s="16"/>
      <c r="E41" s="16"/>
      <c r="F41" s="16"/>
      <c r="G41" s="16"/>
      <c r="H41" s="16"/>
      <c r="I41" s="16"/>
    </row>
    <row r="42" spans="1:95" s="32" customFormat="1">
      <c r="A42" s="32" t="str">
        <f>"14"</f>
        <v>14</v>
      </c>
      <c r="B42" s="33" t="s">
        <v>99</v>
      </c>
      <c r="C42" s="34" t="str">
        <f>"100"</f>
        <v>100</v>
      </c>
      <c r="D42" s="34">
        <v>1.9</v>
      </c>
      <c r="E42" s="34">
        <v>0</v>
      </c>
      <c r="F42" s="34">
        <v>8.9</v>
      </c>
      <c r="G42" s="34">
        <v>0.3</v>
      </c>
      <c r="H42" s="34">
        <v>9.9</v>
      </c>
      <c r="I42" s="34">
        <v>122.41000000000001</v>
      </c>
      <c r="J42" s="35">
        <v>0.9</v>
      </c>
      <c r="K42" s="35">
        <v>0</v>
      </c>
      <c r="L42" s="35">
        <v>0</v>
      </c>
      <c r="M42" s="35">
        <v>0</v>
      </c>
      <c r="N42" s="35">
        <v>7.2</v>
      </c>
      <c r="O42" s="35">
        <v>0.5</v>
      </c>
      <c r="P42" s="35">
        <v>2.2000000000000002</v>
      </c>
      <c r="Q42" s="35">
        <v>0</v>
      </c>
      <c r="R42" s="35">
        <v>0</v>
      </c>
      <c r="S42" s="35">
        <v>0.3</v>
      </c>
      <c r="T42" s="35">
        <v>2</v>
      </c>
      <c r="U42" s="35">
        <v>700</v>
      </c>
      <c r="V42" s="35">
        <v>315</v>
      </c>
      <c r="W42" s="35">
        <v>41</v>
      </c>
      <c r="X42" s="35">
        <v>15</v>
      </c>
      <c r="Y42" s="35">
        <v>37</v>
      </c>
      <c r="Z42" s="35">
        <v>0.7</v>
      </c>
      <c r="AA42" s="35">
        <v>0</v>
      </c>
      <c r="AB42" s="35">
        <v>920</v>
      </c>
      <c r="AC42" s="35">
        <v>153</v>
      </c>
      <c r="AD42" s="35">
        <v>3.1</v>
      </c>
      <c r="AE42" s="35">
        <v>0.02</v>
      </c>
      <c r="AF42" s="35">
        <v>0.05</v>
      </c>
      <c r="AG42" s="35">
        <v>0.4</v>
      </c>
      <c r="AH42" s="35">
        <v>0.6</v>
      </c>
      <c r="AI42" s="35">
        <v>7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77</v>
      </c>
      <c r="CC42" s="34">
        <v>19.350000000000001</v>
      </c>
      <c r="CE42" s="32">
        <v>153.33000000000001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</row>
    <row r="43" spans="1:95" s="32" customFormat="1" ht="24">
      <c r="A43" s="32" t="str">
        <f>"14/2"</f>
        <v>14/2</v>
      </c>
      <c r="B43" s="33" t="s">
        <v>100</v>
      </c>
      <c r="C43" s="34" t="str">
        <f>"250"</f>
        <v>250</v>
      </c>
      <c r="D43" s="34">
        <v>3.56</v>
      </c>
      <c r="E43" s="34">
        <v>0</v>
      </c>
      <c r="F43" s="34">
        <v>5.94</v>
      </c>
      <c r="G43" s="34">
        <v>5.82</v>
      </c>
      <c r="H43" s="34">
        <v>23.19</v>
      </c>
      <c r="I43" s="34">
        <v>156.67233749999997</v>
      </c>
      <c r="J43" s="35">
        <v>1.35</v>
      </c>
      <c r="K43" s="35">
        <v>3.25</v>
      </c>
      <c r="L43" s="35">
        <v>0</v>
      </c>
      <c r="M43" s="35">
        <v>0</v>
      </c>
      <c r="N43" s="35">
        <v>2.4500000000000002</v>
      </c>
      <c r="O43" s="35">
        <v>17.82</v>
      </c>
      <c r="P43" s="35">
        <v>2.92</v>
      </c>
      <c r="Q43" s="35">
        <v>0</v>
      </c>
      <c r="R43" s="35">
        <v>0</v>
      </c>
      <c r="S43" s="35">
        <v>0.25</v>
      </c>
      <c r="T43" s="35">
        <v>2.2799999999999998</v>
      </c>
      <c r="U43" s="35">
        <v>396.2</v>
      </c>
      <c r="V43" s="35">
        <v>460.65</v>
      </c>
      <c r="W43" s="35">
        <v>21.74</v>
      </c>
      <c r="X43" s="35">
        <v>46.01</v>
      </c>
      <c r="Y43" s="35">
        <v>89.36</v>
      </c>
      <c r="Z43" s="35">
        <v>1.61</v>
      </c>
      <c r="AA43" s="35">
        <v>3.75</v>
      </c>
      <c r="AB43" s="35">
        <v>975.2</v>
      </c>
      <c r="AC43" s="35">
        <v>209.24</v>
      </c>
      <c r="AD43" s="35">
        <v>2.4700000000000002</v>
      </c>
      <c r="AE43" s="35">
        <v>0.12</v>
      </c>
      <c r="AF43" s="35">
        <v>0.08</v>
      </c>
      <c r="AG43" s="35">
        <v>1.38</v>
      </c>
      <c r="AH43" s="35">
        <v>2.62</v>
      </c>
      <c r="AI43" s="35">
        <v>6.51</v>
      </c>
      <c r="AJ43" s="35">
        <v>0</v>
      </c>
      <c r="AK43" s="35">
        <v>104.86</v>
      </c>
      <c r="AL43" s="35">
        <v>96.35</v>
      </c>
      <c r="AM43" s="35">
        <v>144.43</v>
      </c>
      <c r="AN43" s="35">
        <v>120.61</v>
      </c>
      <c r="AO43" s="35">
        <v>53.02</v>
      </c>
      <c r="AP43" s="35">
        <v>87.61</v>
      </c>
      <c r="AQ43" s="35">
        <v>40.229999999999997</v>
      </c>
      <c r="AR43" s="35">
        <v>115.29</v>
      </c>
      <c r="AS43" s="35">
        <v>127.18</v>
      </c>
      <c r="AT43" s="35">
        <v>274.58</v>
      </c>
      <c r="AU43" s="35">
        <v>217.43</v>
      </c>
      <c r="AV43" s="35">
        <v>53.5</v>
      </c>
      <c r="AW43" s="35">
        <v>133.15</v>
      </c>
      <c r="AX43" s="35">
        <v>495.86</v>
      </c>
      <c r="AY43" s="35">
        <v>0</v>
      </c>
      <c r="AZ43" s="35">
        <v>94.47</v>
      </c>
      <c r="BA43" s="35">
        <v>107.59</v>
      </c>
      <c r="BB43" s="35">
        <v>83.47</v>
      </c>
      <c r="BC43" s="35">
        <v>56.82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0.39</v>
      </c>
      <c r="BL43" s="35">
        <v>0</v>
      </c>
      <c r="BM43" s="35">
        <v>0.2</v>
      </c>
      <c r="BN43" s="35">
        <v>0.01</v>
      </c>
      <c r="BO43" s="35">
        <v>0.03</v>
      </c>
      <c r="BP43" s="35">
        <v>0</v>
      </c>
      <c r="BQ43" s="35">
        <v>0</v>
      </c>
      <c r="BR43" s="35">
        <v>0.01</v>
      </c>
      <c r="BS43" s="35">
        <v>1.29</v>
      </c>
      <c r="BT43" s="35">
        <v>0</v>
      </c>
      <c r="BU43" s="35">
        <v>0</v>
      </c>
      <c r="BV43" s="35">
        <v>3.17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256.14999999999998</v>
      </c>
      <c r="CC43" s="34">
        <v>19.739999999999998</v>
      </c>
      <c r="CE43" s="32">
        <v>166.28</v>
      </c>
      <c r="CG43" s="32">
        <v>39.29</v>
      </c>
      <c r="CH43" s="32">
        <v>23.17</v>
      </c>
      <c r="CI43" s="32">
        <v>31.23</v>
      </c>
      <c r="CJ43" s="32">
        <v>1058.8599999999999</v>
      </c>
      <c r="CK43" s="32">
        <v>580.74</v>
      </c>
      <c r="CL43" s="32">
        <v>819.8</v>
      </c>
      <c r="CM43" s="32">
        <v>44.92</v>
      </c>
      <c r="CN43" s="32">
        <v>22.41</v>
      </c>
      <c r="CO43" s="32">
        <v>33.67</v>
      </c>
      <c r="CP43" s="32">
        <v>0</v>
      </c>
      <c r="CQ43" s="32">
        <v>1</v>
      </c>
    </row>
    <row r="44" spans="1:95" s="32" customFormat="1">
      <c r="A44" s="32" t="str">
        <f>"46/3"</f>
        <v>46/3</v>
      </c>
      <c r="B44" s="33" t="s">
        <v>101</v>
      </c>
      <c r="C44" s="34" t="str">
        <f>"180"</f>
        <v>180</v>
      </c>
      <c r="D44" s="34">
        <v>6.36</v>
      </c>
      <c r="E44" s="34">
        <v>0.04</v>
      </c>
      <c r="F44" s="34">
        <v>3.57</v>
      </c>
      <c r="G44" s="34">
        <v>0.8</v>
      </c>
      <c r="H44" s="34">
        <v>40.93</v>
      </c>
      <c r="I44" s="34">
        <v>220.7282094</v>
      </c>
      <c r="J44" s="35">
        <v>2.2400000000000002</v>
      </c>
      <c r="K44" s="35">
        <v>0.1</v>
      </c>
      <c r="L44" s="35">
        <v>0</v>
      </c>
      <c r="M44" s="35">
        <v>0</v>
      </c>
      <c r="N44" s="35">
        <v>1.17</v>
      </c>
      <c r="O44" s="35">
        <v>37.700000000000003</v>
      </c>
      <c r="P44" s="35">
        <v>2.06</v>
      </c>
      <c r="Q44" s="35">
        <v>0</v>
      </c>
      <c r="R44" s="35">
        <v>0</v>
      </c>
      <c r="S44" s="35">
        <v>0</v>
      </c>
      <c r="T44" s="35">
        <v>1.54</v>
      </c>
      <c r="U44" s="35">
        <v>455.42</v>
      </c>
      <c r="V44" s="35">
        <v>67.52</v>
      </c>
      <c r="W44" s="35">
        <v>14.97</v>
      </c>
      <c r="X44" s="35">
        <v>8.74</v>
      </c>
      <c r="Y44" s="35">
        <v>48.26</v>
      </c>
      <c r="Z44" s="35">
        <v>0.89</v>
      </c>
      <c r="AA44" s="35">
        <v>10.8</v>
      </c>
      <c r="AB44" s="35">
        <v>10.8</v>
      </c>
      <c r="AC44" s="35">
        <v>20.25</v>
      </c>
      <c r="AD44" s="35">
        <v>0.96</v>
      </c>
      <c r="AE44" s="35">
        <v>0.08</v>
      </c>
      <c r="AF44" s="35">
        <v>0.02</v>
      </c>
      <c r="AG44" s="35">
        <v>0.59</v>
      </c>
      <c r="AH44" s="35">
        <v>1.78</v>
      </c>
      <c r="AI44" s="35">
        <v>0</v>
      </c>
      <c r="AJ44" s="35">
        <v>0</v>
      </c>
      <c r="AK44" s="35">
        <v>275.61</v>
      </c>
      <c r="AL44" s="35">
        <v>251.98</v>
      </c>
      <c r="AM44" s="35">
        <v>472.07</v>
      </c>
      <c r="AN44" s="35">
        <v>147.44999999999999</v>
      </c>
      <c r="AO44" s="35">
        <v>89.89</v>
      </c>
      <c r="AP44" s="35">
        <v>182.63</v>
      </c>
      <c r="AQ44" s="35">
        <v>59.92</v>
      </c>
      <c r="AR44" s="35">
        <v>292.87</v>
      </c>
      <c r="AS44" s="35">
        <v>193.67</v>
      </c>
      <c r="AT44" s="35">
        <v>233.51</v>
      </c>
      <c r="AU44" s="35">
        <v>200.31</v>
      </c>
      <c r="AV44" s="35">
        <v>117.69</v>
      </c>
      <c r="AW44" s="35">
        <v>204.66</v>
      </c>
      <c r="AX44" s="35">
        <v>1797.43</v>
      </c>
      <c r="AY44" s="35">
        <v>0</v>
      </c>
      <c r="AZ44" s="35">
        <v>566.38</v>
      </c>
      <c r="BA44" s="35">
        <v>293.38</v>
      </c>
      <c r="BB44" s="35">
        <v>147.32</v>
      </c>
      <c r="BC44" s="35">
        <v>116.63</v>
      </c>
      <c r="BD44" s="35">
        <v>0.11</v>
      </c>
      <c r="BE44" s="35">
        <v>0.05</v>
      </c>
      <c r="BF44" s="35">
        <v>0.03</v>
      </c>
      <c r="BG44" s="35">
        <v>0.06</v>
      </c>
      <c r="BH44" s="35">
        <v>7.0000000000000007E-2</v>
      </c>
      <c r="BI44" s="35">
        <v>0.31</v>
      </c>
      <c r="BJ44" s="35">
        <v>0</v>
      </c>
      <c r="BK44" s="35">
        <v>0.97</v>
      </c>
      <c r="BL44" s="35">
        <v>0</v>
      </c>
      <c r="BM44" s="35">
        <v>0.28000000000000003</v>
      </c>
      <c r="BN44" s="35">
        <v>0</v>
      </c>
      <c r="BO44" s="35">
        <v>0</v>
      </c>
      <c r="BP44" s="35">
        <v>0</v>
      </c>
      <c r="BQ44" s="35">
        <v>0.06</v>
      </c>
      <c r="BR44" s="35">
        <v>0.1</v>
      </c>
      <c r="BS44" s="35">
        <v>0.72</v>
      </c>
      <c r="BT44" s="35">
        <v>0</v>
      </c>
      <c r="BU44" s="35">
        <v>0</v>
      </c>
      <c r="BV44" s="35">
        <v>0.28999999999999998</v>
      </c>
      <c r="BW44" s="35">
        <v>0.01</v>
      </c>
      <c r="BX44" s="35">
        <v>0</v>
      </c>
      <c r="BY44" s="35">
        <v>0</v>
      </c>
      <c r="BZ44" s="35">
        <v>0</v>
      </c>
      <c r="CA44" s="35">
        <v>0</v>
      </c>
      <c r="CB44" s="35">
        <v>9.08</v>
      </c>
      <c r="CC44" s="34">
        <v>12.3</v>
      </c>
      <c r="CE44" s="32">
        <v>12.6</v>
      </c>
      <c r="CG44" s="32">
        <v>39.92</v>
      </c>
      <c r="CH44" s="32">
        <v>20.3</v>
      </c>
      <c r="CI44" s="32">
        <v>30.11</v>
      </c>
      <c r="CJ44" s="32">
        <v>371.83</v>
      </c>
      <c r="CK44" s="32">
        <v>367.4</v>
      </c>
      <c r="CL44" s="32">
        <v>369.61</v>
      </c>
      <c r="CM44" s="32">
        <v>3.7</v>
      </c>
      <c r="CN44" s="32">
        <v>3.39</v>
      </c>
      <c r="CO44" s="32">
        <v>3.54</v>
      </c>
      <c r="CP44" s="32">
        <v>0</v>
      </c>
      <c r="CQ44" s="32">
        <v>1.17</v>
      </c>
    </row>
    <row r="45" spans="1:95" s="32" customFormat="1" ht="24">
      <c r="A45" s="32" t="str">
        <f>"16/8"</f>
        <v>16/8</v>
      </c>
      <c r="B45" s="33" t="s">
        <v>102</v>
      </c>
      <c r="C45" s="34" t="str">
        <f>"100"</f>
        <v>100</v>
      </c>
      <c r="D45" s="34">
        <v>15</v>
      </c>
      <c r="E45" s="34">
        <v>13.25</v>
      </c>
      <c r="F45" s="34">
        <v>10.42</v>
      </c>
      <c r="G45" s="34">
        <v>1.42</v>
      </c>
      <c r="H45" s="34">
        <v>10.72</v>
      </c>
      <c r="I45" s="34">
        <v>196.4265</v>
      </c>
      <c r="J45" s="35">
        <v>5.55</v>
      </c>
      <c r="K45" s="35">
        <v>1.08</v>
      </c>
      <c r="L45" s="35">
        <v>0</v>
      </c>
      <c r="M45" s="35">
        <v>0</v>
      </c>
      <c r="N45" s="35">
        <v>1.1000000000000001</v>
      </c>
      <c r="O45" s="35">
        <v>9.09</v>
      </c>
      <c r="P45" s="35">
        <v>0.53</v>
      </c>
      <c r="Q45" s="35">
        <v>0</v>
      </c>
      <c r="R45" s="35">
        <v>0</v>
      </c>
      <c r="S45" s="35">
        <v>0.06</v>
      </c>
      <c r="T45" s="35">
        <v>1.65</v>
      </c>
      <c r="U45" s="35">
        <v>228.99</v>
      </c>
      <c r="V45" s="35">
        <v>230.81</v>
      </c>
      <c r="W45" s="35">
        <v>11.92</v>
      </c>
      <c r="X45" s="35">
        <v>18.32</v>
      </c>
      <c r="Y45" s="35">
        <v>130.4</v>
      </c>
      <c r="Z45" s="35">
        <v>2.17</v>
      </c>
      <c r="AA45" s="35">
        <v>0</v>
      </c>
      <c r="AB45" s="35">
        <v>0</v>
      </c>
      <c r="AC45" s="35">
        <v>0</v>
      </c>
      <c r="AD45" s="35">
        <v>1.1499999999999999</v>
      </c>
      <c r="AE45" s="35">
        <v>0.06</v>
      </c>
      <c r="AF45" s="35">
        <v>0.11</v>
      </c>
      <c r="AG45" s="35">
        <v>3.29</v>
      </c>
      <c r="AH45" s="35">
        <v>6.42</v>
      </c>
      <c r="AI45" s="35">
        <v>0.2</v>
      </c>
      <c r="AJ45" s="35">
        <v>0</v>
      </c>
      <c r="AK45" s="35">
        <v>789.74</v>
      </c>
      <c r="AL45" s="35">
        <v>611.61</v>
      </c>
      <c r="AM45" s="35">
        <v>1136.44</v>
      </c>
      <c r="AN45" s="35">
        <v>1159.81</v>
      </c>
      <c r="AO45" s="35">
        <v>333.45</v>
      </c>
      <c r="AP45" s="35">
        <v>604.91999999999996</v>
      </c>
      <c r="AQ45" s="35">
        <v>162.02000000000001</v>
      </c>
      <c r="AR45" s="35">
        <v>625.72</v>
      </c>
      <c r="AS45" s="35">
        <v>810.54</v>
      </c>
      <c r="AT45" s="35">
        <v>794.45</v>
      </c>
      <c r="AU45" s="35">
        <v>1304.17</v>
      </c>
      <c r="AV45" s="35">
        <v>528.12</v>
      </c>
      <c r="AW45" s="35">
        <v>706.95</v>
      </c>
      <c r="AX45" s="35">
        <v>2518.42</v>
      </c>
      <c r="AY45" s="35">
        <v>206.63</v>
      </c>
      <c r="AZ45" s="35">
        <v>595.23</v>
      </c>
      <c r="BA45" s="35">
        <v>602.35</v>
      </c>
      <c r="BB45" s="35">
        <v>499.75</v>
      </c>
      <c r="BC45" s="35">
        <v>209.05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0.09</v>
      </c>
      <c r="BL45" s="35">
        <v>0</v>
      </c>
      <c r="BM45" s="35">
        <v>0.05</v>
      </c>
      <c r="BN45" s="35">
        <v>0</v>
      </c>
      <c r="BO45" s="35">
        <v>0.01</v>
      </c>
      <c r="BP45" s="35">
        <v>0</v>
      </c>
      <c r="BQ45" s="35">
        <v>0</v>
      </c>
      <c r="BR45" s="35">
        <v>0</v>
      </c>
      <c r="BS45" s="35">
        <v>0.31</v>
      </c>
      <c r="BT45" s="35">
        <v>0</v>
      </c>
      <c r="BU45" s="35">
        <v>0</v>
      </c>
      <c r="BV45" s="35">
        <v>0.78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85.94</v>
      </c>
      <c r="CC45" s="34">
        <v>61.38</v>
      </c>
      <c r="CE45" s="32">
        <v>0</v>
      </c>
      <c r="CG45" s="32">
        <v>18.010000000000002</v>
      </c>
      <c r="CH45" s="32">
        <v>9.33</v>
      </c>
      <c r="CI45" s="32">
        <v>13.67</v>
      </c>
      <c r="CJ45" s="32">
        <v>361.61</v>
      </c>
      <c r="CK45" s="32">
        <v>130.1</v>
      </c>
      <c r="CL45" s="32">
        <v>245.86</v>
      </c>
      <c r="CM45" s="32">
        <v>7.72</v>
      </c>
      <c r="CN45" s="32">
        <v>5.23</v>
      </c>
      <c r="CO45" s="32">
        <v>6.48</v>
      </c>
      <c r="CP45" s="32">
        <v>0</v>
      </c>
      <c r="CQ45" s="32">
        <v>0.5</v>
      </c>
    </row>
    <row r="46" spans="1:95" s="32" customFormat="1">
      <c r="A46" s="32" t="str">
        <f>"601"</f>
        <v>601</v>
      </c>
      <c r="B46" s="33" t="s">
        <v>103</v>
      </c>
      <c r="C46" s="34" t="str">
        <f>"20"</f>
        <v>20</v>
      </c>
      <c r="D46" s="34">
        <v>0.28999999999999998</v>
      </c>
      <c r="E46" s="34">
        <v>0</v>
      </c>
      <c r="F46" s="34">
        <v>0.6</v>
      </c>
      <c r="G46" s="34">
        <v>0.02</v>
      </c>
      <c r="H46" s="34">
        <v>1.1599999999999999</v>
      </c>
      <c r="I46" s="34">
        <v>11.233095985</v>
      </c>
      <c r="J46" s="35">
        <v>0.45</v>
      </c>
      <c r="K46" s="35">
        <v>0</v>
      </c>
      <c r="L46" s="35">
        <v>0</v>
      </c>
      <c r="M46" s="35">
        <v>0</v>
      </c>
      <c r="N46" s="35">
        <v>0.26</v>
      </c>
      <c r="O46" s="35">
        <v>0.85</v>
      </c>
      <c r="P46" s="35">
        <v>0.05</v>
      </c>
      <c r="Q46" s="35">
        <v>0</v>
      </c>
      <c r="R46" s="35">
        <v>0</v>
      </c>
      <c r="S46" s="35">
        <v>0.05</v>
      </c>
      <c r="T46" s="35">
        <v>0.38</v>
      </c>
      <c r="U46" s="35">
        <v>131.16999999999999</v>
      </c>
      <c r="V46" s="35">
        <v>10.56</v>
      </c>
      <c r="W46" s="35">
        <v>4.8</v>
      </c>
      <c r="X46" s="35">
        <v>0.85</v>
      </c>
      <c r="Y46" s="35">
        <v>3.86</v>
      </c>
      <c r="Z46" s="35">
        <v>0.04</v>
      </c>
      <c r="AA46" s="35">
        <v>1.8</v>
      </c>
      <c r="AB46" s="35">
        <v>9.92</v>
      </c>
      <c r="AC46" s="35">
        <v>7.15</v>
      </c>
      <c r="AD46" s="35">
        <v>0.04</v>
      </c>
      <c r="AE46" s="35">
        <v>0</v>
      </c>
      <c r="AF46" s="35">
        <v>0</v>
      </c>
      <c r="AG46" s="35">
        <v>0.02</v>
      </c>
      <c r="AH46" s="35">
        <v>0.09</v>
      </c>
      <c r="AI46" s="35">
        <v>0.11</v>
      </c>
      <c r="AJ46" s="35">
        <v>0</v>
      </c>
      <c r="AK46" s="35">
        <v>6.24</v>
      </c>
      <c r="AL46" s="35">
        <v>5.7</v>
      </c>
      <c r="AM46" s="35">
        <v>10.68</v>
      </c>
      <c r="AN46" s="35">
        <v>3.31</v>
      </c>
      <c r="AO46" s="35">
        <v>2.0299999999999998</v>
      </c>
      <c r="AP46" s="35">
        <v>4.12</v>
      </c>
      <c r="AQ46" s="35">
        <v>1.33</v>
      </c>
      <c r="AR46" s="35">
        <v>6.63</v>
      </c>
      <c r="AS46" s="35">
        <v>4.37</v>
      </c>
      <c r="AT46" s="35">
        <v>5.3</v>
      </c>
      <c r="AU46" s="35">
        <v>4.51</v>
      </c>
      <c r="AV46" s="35">
        <v>2.65</v>
      </c>
      <c r="AW46" s="35">
        <v>4.6399999999999997</v>
      </c>
      <c r="AX46" s="35">
        <v>40.82</v>
      </c>
      <c r="AY46" s="35">
        <v>0</v>
      </c>
      <c r="AZ46" s="35">
        <v>12.86</v>
      </c>
      <c r="BA46" s="35">
        <v>6.63</v>
      </c>
      <c r="BB46" s="35">
        <v>3.31</v>
      </c>
      <c r="BC46" s="35">
        <v>2.65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0.01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19.510000000000002</v>
      </c>
      <c r="CC46" s="34">
        <v>2.29</v>
      </c>
      <c r="CE46" s="32">
        <v>3.45</v>
      </c>
      <c r="CG46" s="32">
        <v>20.86</v>
      </c>
      <c r="CH46" s="32">
        <v>10.86</v>
      </c>
      <c r="CI46" s="32">
        <v>15.86</v>
      </c>
      <c r="CJ46" s="32">
        <v>94.94</v>
      </c>
      <c r="CK46" s="32">
        <v>39.14</v>
      </c>
      <c r="CL46" s="32">
        <v>67.040000000000006</v>
      </c>
      <c r="CM46" s="32">
        <v>5.29</v>
      </c>
      <c r="CN46" s="32">
        <v>3.16</v>
      </c>
      <c r="CO46" s="32">
        <v>4.25</v>
      </c>
      <c r="CP46" s="32">
        <v>0</v>
      </c>
      <c r="CQ46" s="32">
        <v>0.33</v>
      </c>
    </row>
    <row r="47" spans="1:95" s="32" customFormat="1">
      <c r="A47" s="32" t="str">
        <f>"2"</f>
        <v>2</v>
      </c>
      <c r="B47" s="33" t="s">
        <v>95</v>
      </c>
      <c r="C47" s="34" t="str">
        <f>"42,1"</f>
        <v>42,1</v>
      </c>
      <c r="D47" s="34">
        <v>2.78</v>
      </c>
      <c r="E47" s="34">
        <v>0</v>
      </c>
      <c r="F47" s="34">
        <v>0.28000000000000003</v>
      </c>
      <c r="G47" s="34">
        <v>0.28000000000000003</v>
      </c>
      <c r="H47" s="34">
        <v>19.739999999999998</v>
      </c>
      <c r="I47" s="34">
        <v>94.262321</v>
      </c>
      <c r="J47" s="35">
        <v>0</v>
      </c>
      <c r="K47" s="35">
        <v>0</v>
      </c>
      <c r="L47" s="35">
        <v>0</v>
      </c>
      <c r="M47" s="35">
        <v>0</v>
      </c>
      <c r="N47" s="35">
        <v>0.46</v>
      </c>
      <c r="O47" s="35">
        <v>19.2</v>
      </c>
      <c r="P47" s="35">
        <v>0.08</v>
      </c>
      <c r="Q47" s="35">
        <v>0</v>
      </c>
      <c r="R47" s="35">
        <v>0</v>
      </c>
      <c r="S47" s="35">
        <v>0</v>
      </c>
      <c r="T47" s="35">
        <v>0.76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134.41999999999999</v>
      </c>
      <c r="AL47" s="35">
        <v>139.91999999999999</v>
      </c>
      <c r="AM47" s="35">
        <v>214.27</v>
      </c>
      <c r="AN47" s="35">
        <v>71.06</v>
      </c>
      <c r="AO47" s="35">
        <v>42.12</v>
      </c>
      <c r="AP47" s="35">
        <v>84.24</v>
      </c>
      <c r="AQ47" s="35">
        <v>31.87</v>
      </c>
      <c r="AR47" s="35">
        <v>152.37</v>
      </c>
      <c r="AS47" s="35">
        <v>94.5</v>
      </c>
      <c r="AT47" s="35">
        <v>131.86000000000001</v>
      </c>
      <c r="AU47" s="35">
        <v>108.78</v>
      </c>
      <c r="AV47" s="35">
        <v>57.14</v>
      </c>
      <c r="AW47" s="35">
        <v>101.09</v>
      </c>
      <c r="AX47" s="35">
        <v>845.35</v>
      </c>
      <c r="AY47" s="35">
        <v>0</v>
      </c>
      <c r="AZ47" s="35">
        <v>275.44</v>
      </c>
      <c r="BA47" s="35">
        <v>119.77</v>
      </c>
      <c r="BB47" s="35">
        <v>79.48</v>
      </c>
      <c r="BC47" s="35">
        <v>63</v>
      </c>
      <c r="BD47" s="35">
        <v>0</v>
      </c>
      <c r="BE47" s="35">
        <v>0</v>
      </c>
      <c r="BF47" s="35">
        <v>0</v>
      </c>
      <c r="BG47" s="35">
        <v>0</v>
      </c>
      <c r="BH47" s="35">
        <v>0</v>
      </c>
      <c r="BI47" s="35">
        <v>0</v>
      </c>
      <c r="BJ47" s="35">
        <v>0</v>
      </c>
      <c r="BK47" s="35">
        <v>0.03</v>
      </c>
      <c r="BL47" s="35">
        <v>0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0.03</v>
      </c>
      <c r="BT47" s="35">
        <v>0</v>
      </c>
      <c r="BU47" s="35">
        <v>0</v>
      </c>
      <c r="BV47" s="35">
        <v>0.12</v>
      </c>
      <c r="BW47" s="35">
        <v>0.01</v>
      </c>
      <c r="BX47" s="35">
        <v>0</v>
      </c>
      <c r="BY47" s="35">
        <v>0</v>
      </c>
      <c r="BZ47" s="35">
        <v>0</v>
      </c>
      <c r="CA47" s="35">
        <v>0</v>
      </c>
      <c r="CB47" s="35">
        <v>16.46</v>
      </c>
      <c r="CC47" s="34">
        <v>3.03</v>
      </c>
      <c r="CE47" s="32">
        <v>0</v>
      </c>
      <c r="CG47" s="32">
        <v>0</v>
      </c>
      <c r="CH47" s="32">
        <v>0</v>
      </c>
      <c r="CI47" s="32">
        <v>0</v>
      </c>
      <c r="CJ47" s="32">
        <v>401.08</v>
      </c>
      <c r="CK47" s="32">
        <v>154.52000000000001</v>
      </c>
      <c r="CL47" s="32">
        <v>277.8</v>
      </c>
      <c r="CM47" s="32">
        <v>3.21</v>
      </c>
      <c r="CN47" s="32">
        <v>3.21</v>
      </c>
      <c r="CO47" s="32">
        <v>3.21</v>
      </c>
      <c r="CP47" s="32">
        <v>0</v>
      </c>
      <c r="CQ47" s="32">
        <v>0</v>
      </c>
    </row>
    <row r="48" spans="1:95" s="32" customFormat="1">
      <c r="A48" s="32" t="str">
        <f>"3"</f>
        <v>3</v>
      </c>
      <c r="B48" s="33" t="s">
        <v>104</v>
      </c>
      <c r="C48" s="34" t="str">
        <f>"20"</f>
        <v>20</v>
      </c>
      <c r="D48" s="34">
        <v>1.32</v>
      </c>
      <c r="E48" s="34">
        <v>0</v>
      </c>
      <c r="F48" s="34">
        <v>0.24</v>
      </c>
      <c r="G48" s="34">
        <v>0.24</v>
      </c>
      <c r="H48" s="34">
        <v>8.34</v>
      </c>
      <c r="I48" s="34">
        <v>38.676000000000002</v>
      </c>
      <c r="J48" s="35">
        <v>0.04</v>
      </c>
      <c r="K48" s="35">
        <v>0</v>
      </c>
      <c r="L48" s="35">
        <v>0</v>
      </c>
      <c r="M48" s="35">
        <v>0</v>
      </c>
      <c r="N48" s="35">
        <v>0.24</v>
      </c>
      <c r="O48" s="35">
        <v>6.44</v>
      </c>
      <c r="P48" s="35">
        <v>1.66</v>
      </c>
      <c r="Q48" s="35">
        <v>0</v>
      </c>
      <c r="R48" s="35">
        <v>0</v>
      </c>
      <c r="S48" s="35">
        <v>0.2</v>
      </c>
      <c r="T48" s="35">
        <v>0.5</v>
      </c>
      <c r="U48" s="35">
        <v>122</v>
      </c>
      <c r="V48" s="35">
        <v>49</v>
      </c>
      <c r="W48" s="35">
        <v>7</v>
      </c>
      <c r="X48" s="35">
        <v>9.4</v>
      </c>
      <c r="Y48" s="35">
        <v>31.6</v>
      </c>
      <c r="Z48" s="35">
        <v>0.78</v>
      </c>
      <c r="AA48" s="35">
        <v>0</v>
      </c>
      <c r="AB48" s="35">
        <v>1</v>
      </c>
      <c r="AC48" s="35">
        <v>0.2</v>
      </c>
      <c r="AD48" s="35">
        <v>0.28000000000000003</v>
      </c>
      <c r="AE48" s="35">
        <v>0.04</v>
      </c>
      <c r="AF48" s="35">
        <v>0.02</v>
      </c>
      <c r="AG48" s="35">
        <v>0.14000000000000001</v>
      </c>
      <c r="AH48" s="35">
        <v>0.4</v>
      </c>
      <c r="AI48" s="35">
        <v>0</v>
      </c>
      <c r="AJ48" s="35">
        <v>0</v>
      </c>
      <c r="AK48" s="35">
        <v>0</v>
      </c>
      <c r="AL48" s="35">
        <v>0</v>
      </c>
      <c r="AM48" s="35">
        <v>85.4</v>
      </c>
      <c r="AN48" s="35">
        <v>44.6</v>
      </c>
      <c r="AO48" s="35">
        <v>18.600000000000001</v>
      </c>
      <c r="AP48" s="35">
        <v>39.6</v>
      </c>
      <c r="AQ48" s="35">
        <v>16</v>
      </c>
      <c r="AR48" s="35">
        <v>74.2</v>
      </c>
      <c r="AS48" s="35">
        <v>59.4</v>
      </c>
      <c r="AT48" s="35">
        <v>58.2</v>
      </c>
      <c r="AU48" s="35">
        <v>92.8</v>
      </c>
      <c r="AV48" s="35">
        <v>24.8</v>
      </c>
      <c r="AW48" s="35">
        <v>62</v>
      </c>
      <c r="AX48" s="35">
        <v>305.8</v>
      </c>
      <c r="AY48" s="35">
        <v>0</v>
      </c>
      <c r="AZ48" s="35">
        <v>105.2</v>
      </c>
      <c r="BA48" s="35">
        <v>58.2</v>
      </c>
      <c r="BB48" s="35">
        <v>36</v>
      </c>
      <c r="BC48" s="35">
        <v>26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0.03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0.02</v>
      </c>
      <c r="BT48" s="35">
        <v>0</v>
      </c>
      <c r="BU48" s="35">
        <v>0</v>
      </c>
      <c r="BV48" s="35">
        <v>0.1</v>
      </c>
      <c r="BW48" s="35">
        <v>0.02</v>
      </c>
      <c r="BX48" s="35">
        <v>0</v>
      </c>
      <c r="BY48" s="35">
        <v>0</v>
      </c>
      <c r="BZ48" s="35">
        <v>0</v>
      </c>
      <c r="CA48" s="35">
        <v>0</v>
      </c>
      <c r="CB48" s="35">
        <v>9.4</v>
      </c>
      <c r="CC48" s="34">
        <v>1.48</v>
      </c>
      <c r="CE48" s="32">
        <v>0.17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</row>
    <row r="49" spans="1:95" s="28" customFormat="1">
      <c r="A49" s="28" t="str">
        <f>"648"</f>
        <v>648</v>
      </c>
      <c r="B49" s="29" t="s">
        <v>105</v>
      </c>
      <c r="C49" s="30" t="str">
        <f>"200"</f>
        <v>200</v>
      </c>
      <c r="D49" s="30">
        <v>7.0000000000000007E-2</v>
      </c>
      <c r="E49" s="30">
        <v>0</v>
      </c>
      <c r="F49" s="30">
        <v>0</v>
      </c>
      <c r="G49" s="30">
        <v>0</v>
      </c>
      <c r="H49" s="30">
        <v>4.54</v>
      </c>
      <c r="I49" s="30">
        <v>17.526140000000002</v>
      </c>
      <c r="J49" s="31">
        <v>0</v>
      </c>
      <c r="K49" s="31">
        <v>0</v>
      </c>
      <c r="L49" s="31">
        <v>0</v>
      </c>
      <c r="M49" s="31">
        <v>0</v>
      </c>
      <c r="N49" s="31">
        <v>4.54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0.01</v>
      </c>
      <c r="U49" s="31">
        <v>0.05</v>
      </c>
      <c r="V49" s="31">
        <v>0.13</v>
      </c>
      <c r="W49" s="31">
        <v>0.13</v>
      </c>
      <c r="X49" s="31">
        <v>0</v>
      </c>
      <c r="Y49" s="31">
        <v>0</v>
      </c>
      <c r="Z49" s="31">
        <v>0.01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0.09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190.01</v>
      </c>
      <c r="CC49" s="30">
        <v>4.5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5</v>
      </c>
      <c r="CQ49" s="28">
        <v>0</v>
      </c>
    </row>
    <row r="50" spans="1:95" s="39" customFormat="1" ht="11.4">
      <c r="B50" s="36" t="s">
        <v>114</v>
      </c>
      <c r="C50" s="37"/>
      <c r="D50" s="37">
        <v>31.28</v>
      </c>
      <c r="E50" s="37">
        <v>13.29</v>
      </c>
      <c r="F50" s="37">
        <v>29.94</v>
      </c>
      <c r="G50" s="37">
        <v>8.86</v>
      </c>
      <c r="H50" s="37">
        <v>118.52</v>
      </c>
      <c r="I50" s="37">
        <v>857.93</v>
      </c>
      <c r="J50" s="38">
        <v>10.54</v>
      </c>
      <c r="K50" s="38">
        <v>4.43</v>
      </c>
      <c r="L50" s="38">
        <v>0</v>
      </c>
      <c r="M50" s="38">
        <v>0</v>
      </c>
      <c r="N50" s="38">
        <v>17.420000000000002</v>
      </c>
      <c r="O50" s="38">
        <v>91.6</v>
      </c>
      <c r="P50" s="38">
        <v>9.5</v>
      </c>
      <c r="Q50" s="38">
        <v>0</v>
      </c>
      <c r="R50" s="38">
        <v>0</v>
      </c>
      <c r="S50" s="38">
        <v>0.85</v>
      </c>
      <c r="T50" s="38">
        <v>9.11</v>
      </c>
      <c r="U50" s="38">
        <v>2033.83</v>
      </c>
      <c r="V50" s="38">
        <v>1133.67</v>
      </c>
      <c r="W50" s="38">
        <v>101.56</v>
      </c>
      <c r="X50" s="38">
        <v>98.32</v>
      </c>
      <c r="Y50" s="38">
        <v>340.47</v>
      </c>
      <c r="Z50" s="38">
        <v>6.2</v>
      </c>
      <c r="AA50" s="38">
        <v>16.350000000000001</v>
      </c>
      <c r="AB50" s="38">
        <v>1916.92</v>
      </c>
      <c r="AC50" s="38">
        <v>389.84</v>
      </c>
      <c r="AD50" s="38">
        <v>8</v>
      </c>
      <c r="AE50" s="38">
        <v>0.31</v>
      </c>
      <c r="AF50" s="38">
        <v>0.28000000000000003</v>
      </c>
      <c r="AG50" s="38">
        <v>5.83</v>
      </c>
      <c r="AH50" s="38">
        <v>11.91</v>
      </c>
      <c r="AI50" s="38">
        <v>13.91</v>
      </c>
      <c r="AJ50" s="38">
        <v>0</v>
      </c>
      <c r="AK50" s="38">
        <v>1310.87</v>
      </c>
      <c r="AL50" s="38">
        <v>1105.56</v>
      </c>
      <c r="AM50" s="38">
        <v>2063.29</v>
      </c>
      <c r="AN50" s="38">
        <v>1546.84</v>
      </c>
      <c r="AO50" s="38">
        <v>539.1</v>
      </c>
      <c r="AP50" s="38">
        <v>1003.12</v>
      </c>
      <c r="AQ50" s="38">
        <v>311.37</v>
      </c>
      <c r="AR50" s="38">
        <v>1267.08</v>
      </c>
      <c r="AS50" s="38">
        <v>1289.67</v>
      </c>
      <c r="AT50" s="38">
        <v>1497.91</v>
      </c>
      <c r="AU50" s="38">
        <v>1927.99</v>
      </c>
      <c r="AV50" s="38">
        <v>783.9</v>
      </c>
      <c r="AW50" s="38">
        <v>1212.5</v>
      </c>
      <c r="AX50" s="38">
        <v>6003.69</v>
      </c>
      <c r="AY50" s="38">
        <v>206.63</v>
      </c>
      <c r="AZ50" s="38">
        <v>1649.57</v>
      </c>
      <c r="BA50" s="38">
        <v>1187.9100000000001</v>
      </c>
      <c r="BB50" s="38">
        <v>849.34</v>
      </c>
      <c r="BC50" s="38">
        <v>474.15</v>
      </c>
      <c r="BD50" s="38">
        <v>0.11</v>
      </c>
      <c r="BE50" s="38">
        <v>0.05</v>
      </c>
      <c r="BF50" s="38">
        <v>0.03</v>
      </c>
      <c r="BG50" s="38">
        <v>0.06</v>
      </c>
      <c r="BH50" s="38">
        <v>7.0000000000000007E-2</v>
      </c>
      <c r="BI50" s="38">
        <v>0.32</v>
      </c>
      <c r="BJ50" s="38">
        <v>0</v>
      </c>
      <c r="BK50" s="38">
        <v>1.52</v>
      </c>
      <c r="BL50" s="38">
        <v>0</v>
      </c>
      <c r="BM50" s="38">
        <v>0.53</v>
      </c>
      <c r="BN50" s="38">
        <v>0.02</v>
      </c>
      <c r="BO50" s="38">
        <v>0.04</v>
      </c>
      <c r="BP50" s="38">
        <v>0</v>
      </c>
      <c r="BQ50" s="38">
        <v>0.06</v>
      </c>
      <c r="BR50" s="38">
        <v>0.11</v>
      </c>
      <c r="BS50" s="38">
        <v>2.37</v>
      </c>
      <c r="BT50" s="38">
        <v>0</v>
      </c>
      <c r="BU50" s="38">
        <v>0</v>
      </c>
      <c r="BV50" s="38">
        <v>4.47</v>
      </c>
      <c r="BW50" s="38">
        <v>0.05</v>
      </c>
      <c r="BX50" s="38">
        <v>0</v>
      </c>
      <c r="BY50" s="38">
        <v>0</v>
      </c>
      <c r="BZ50" s="38">
        <v>0</v>
      </c>
      <c r="CA50" s="38">
        <v>0</v>
      </c>
      <c r="CB50" s="38">
        <v>663.55</v>
      </c>
      <c r="CC50" s="37">
        <f>SUM($CC$41:$CC$49)</f>
        <v>124.07000000000002</v>
      </c>
      <c r="CD50" s="39">
        <f>$I$50/$I$55*100</f>
        <v>28.384311260359631</v>
      </c>
      <c r="CE50" s="39">
        <v>335.84</v>
      </c>
      <c r="CG50" s="39">
        <v>118.07</v>
      </c>
      <c r="CH50" s="39">
        <v>63.66</v>
      </c>
      <c r="CI50" s="39">
        <v>90.86</v>
      </c>
      <c r="CJ50" s="39">
        <v>2288.31</v>
      </c>
      <c r="CK50" s="39">
        <v>1271.9100000000001</v>
      </c>
      <c r="CL50" s="39">
        <v>1780.11</v>
      </c>
      <c r="CM50" s="39">
        <v>64.84</v>
      </c>
      <c r="CN50" s="39">
        <v>37.4</v>
      </c>
      <c r="CO50" s="39">
        <v>51.14</v>
      </c>
      <c r="CP50" s="39">
        <v>5</v>
      </c>
      <c r="CQ50" s="39">
        <v>3</v>
      </c>
    </row>
    <row r="51" spans="1:95">
      <c r="B51" s="27" t="s">
        <v>115</v>
      </c>
      <c r="C51" s="16"/>
      <c r="D51" s="16"/>
      <c r="E51" s="16"/>
      <c r="F51" s="16"/>
      <c r="G51" s="16"/>
      <c r="H51" s="16"/>
      <c r="I51" s="16"/>
    </row>
    <row r="52" spans="1:95" s="32" customFormat="1">
      <c r="A52" s="32" t="str">
        <f>"17"</f>
        <v>17</v>
      </c>
      <c r="B52" s="33" t="s">
        <v>108</v>
      </c>
      <c r="C52" s="34" t="str">
        <f>"33"</f>
        <v>33</v>
      </c>
      <c r="D52" s="34">
        <v>1.49</v>
      </c>
      <c r="E52" s="34">
        <v>0</v>
      </c>
      <c r="F52" s="34">
        <v>6.6</v>
      </c>
      <c r="G52" s="34">
        <v>0</v>
      </c>
      <c r="H52" s="34">
        <v>18.48</v>
      </c>
      <c r="I52" s="34">
        <v>135.56400000000002</v>
      </c>
      <c r="J52" s="35">
        <v>0</v>
      </c>
      <c r="K52" s="35">
        <v>0</v>
      </c>
      <c r="L52" s="35">
        <v>0</v>
      </c>
      <c r="M52" s="35">
        <v>0</v>
      </c>
      <c r="N52" s="35">
        <v>18.48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7.0000000000000007E-2</v>
      </c>
      <c r="AE52" s="35">
        <v>0</v>
      </c>
      <c r="AF52" s="35">
        <v>0</v>
      </c>
      <c r="AG52" s="35">
        <v>0</v>
      </c>
      <c r="AH52" s="35">
        <v>0.23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4">
        <v>12.12</v>
      </c>
      <c r="CE52" s="32">
        <v>0</v>
      </c>
      <c r="CG52" s="32">
        <v>0</v>
      </c>
      <c r="CH52" s="32">
        <v>0</v>
      </c>
      <c r="CI52" s="32">
        <v>0</v>
      </c>
      <c r="CJ52" s="32">
        <v>0</v>
      </c>
      <c r="CK52" s="32">
        <v>0</v>
      </c>
      <c r="CL52" s="32">
        <v>0</v>
      </c>
      <c r="CM52" s="32">
        <v>0</v>
      </c>
      <c r="CN52" s="32">
        <v>0</v>
      </c>
      <c r="CO52" s="32">
        <v>0</v>
      </c>
      <c r="CP52" s="32">
        <v>0</v>
      </c>
      <c r="CQ52" s="32">
        <v>0</v>
      </c>
    </row>
    <row r="53" spans="1:95" s="28" customFormat="1">
      <c r="A53" s="28" t="str">
        <f>"5"</f>
        <v>5</v>
      </c>
      <c r="B53" s="29" t="s">
        <v>109</v>
      </c>
      <c r="C53" s="30" t="str">
        <f>"200"</f>
        <v>200</v>
      </c>
      <c r="D53" s="30">
        <v>1</v>
      </c>
      <c r="E53" s="30">
        <v>0</v>
      </c>
      <c r="F53" s="30">
        <v>0.2</v>
      </c>
      <c r="G53" s="30">
        <v>0</v>
      </c>
      <c r="H53" s="30">
        <v>20.6</v>
      </c>
      <c r="I53" s="30">
        <v>86.47999999999999</v>
      </c>
      <c r="J53" s="31">
        <v>0</v>
      </c>
      <c r="K53" s="31">
        <v>0</v>
      </c>
      <c r="L53" s="31">
        <v>0</v>
      </c>
      <c r="M53" s="31">
        <v>0</v>
      </c>
      <c r="N53" s="31">
        <v>19.8</v>
      </c>
      <c r="O53" s="31">
        <v>0.4</v>
      </c>
      <c r="P53" s="31">
        <v>0.4</v>
      </c>
      <c r="Q53" s="31">
        <v>0</v>
      </c>
      <c r="R53" s="31">
        <v>0</v>
      </c>
      <c r="S53" s="31">
        <v>1</v>
      </c>
      <c r="T53" s="31">
        <v>0.6</v>
      </c>
      <c r="U53" s="31">
        <v>12</v>
      </c>
      <c r="V53" s="31">
        <v>240</v>
      </c>
      <c r="W53" s="31">
        <v>14</v>
      </c>
      <c r="X53" s="31">
        <v>8</v>
      </c>
      <c r="Y53" s="31">
        <v>14</v>
      </c>
      <c r="Z53" s="31">
        <v>2.8</v>
      </c>
      <c r="AA53" s="31">
        <v>0</v>
      </c>
      <c r="AB53" s="31">
        <v>0</v>
      </c>
      <c r="AC53" s="31">
        <v>0</v>
      </c>
      <c r="AD53" s="31">
        <v>0.2</v>
      </c>
      <c r="AE53" s="31">
        <v>0.02</v>
      </c>
      <c r="AF53" s="31">
        <v>0.02</v>
      </c>
      <c r="AG53" s="31">
        <v>0.2</v>
      </c>
      <c r="AH53" s="31">
        <v>0.4</v>
      </c>
      <c r="AI53" s="31">
        <v>4</v>
      </c>
      <c r="AJ53" s="31">
        <v>0.4</v>
      </c>
      <c r="AK53" s="31">
        <v>16</v>
      </c>
      <c r="AL53" s="31">
        <v>20</v>
      </c>
      <c r="AM53" s="31">
        <v>28</v>
      </c>
      <c r="AN53" s="31">
        <v>28</v>
      </c>
      <c r="AO53" s="31">
        <v>4</v>
      </c>
      <c r="AP53" s="31">
        <v>16</v>
      </c>
      <c r="AQ53" s="31">
        <v>4</v>
      </c>
      <c r="AR53" s="31">
        <v>14</v>
      </c>
      <c r="AS53" s="31">
        <v>26</v>
      </c>
      <c r="AT53" s="31">
        <v>16</v>
      </c>
      <c r="AU53" s="31">
        <v>116</v>
      </c>
      <c r="AV53" s="31">
        <v>10</v>
      </c>
      <c r="AW53" s="31">
        <v>22</v>
      </c>
      <c r="AX53" s="31">
        <v>64</v>
      </c>
      <c r="AY53" s="31">
        <v>0</v>
      </c>
      <c r="AZ53" s="31">
        <v>20</v>
      </c>
      <c r="BA53" s="31">
        <v>24</v>
      </c>
      <c r="BB53" s="31">
        <v>10</v>
      </c>
      <c r="BC53" s="31">
        <v>8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176.2</v>
      </c>
      <c r="CC53" s="30">
        <v>9.84</v>
      </c>
      <c r="CE53" s="28">
        <v>0</v>
      </c>
      <c r="CG53" s="28">
        <v>4</v>
      </c>
      <c r="CH53" s="28">
        <v>4</v>
      </c>
      <c r="CI53" s="28">
        <v>4</v>
      </c>
      <c r="CJ53" s="28">
        <v>400</v>
      </c>
      <c r="CK53" s="28">
        <v>182</v>
      </c>
      <c r="CL53" s="28">
        <v>291</v>
      </c>
      <c r="CM53" s="28">
        <v>0.6</v>
      </c>
      <c r="CN53" s="28">
        <v>0.6</v>
      </c>
      <c r="CO53" s="28">
        <v>0.6</v>
      </c>
      <c r="CP53" s="28">
        <v>0</v>
      </c>
      <c r="CQ53" s="28">
        <v>0</v>
      </c>
    </row>
    <row r="54" spans="1:95" s="39" customFormat="1" ht="11.4">
      <c r="B54" s="36" t="s">
        <v>116</v>
      </c>
      <c r="C54" s="37"/>
      <c r="D54" s="37">
        <v>2.4900000000000002</v>
      </c>
      <c r="E54" s="37">
        <v>0</v>
      </c>
      <c r="F54" s="37">
        <v>6.8</v>
      </c>
      <c r="G54" s="37">
        <v>0</v>
      </c>
      <c r="H54" s="37">
        <v>39.08</v>
      </c>
      <c r="I54" s="37">
        <v>222.04</v>
      </c>
      <c r="J54" s="38">
        <v>0</v>
      </c>
      <c r="K54" s="38">
        <v>0</v>
      </c>
      <c r="L54" s="38">
        <v>0</v>
      </c>
      <c r="M54" s="38">
        <v>0</v>
      </c>
      <c r="N54" s="38">
        <v>38.28</v>
      </c>
      <c r="O54" s="38">
        <v>0.4</v>
      </c>
      <c r="P54" s="38">
        <v>0.4</v>
      </c>
      <c r="Q54" s="38">
        <v>0</v>
      </c>
      <c r="R54" s="38">
        <v>0</v>
      </c>
      <c r="S54" s="38">
        <v>1</v>
      </c>
      <c r="T54" s="38">
        <v>0.6</v>
      </c>
      <c r="U54" s="38">
        <v>12</v>
      </c>
      <c r="V54" s="38">
        <v>240</v>
      </c>
      <c r="W54" s="38">
        <v>14</v>
      </c>
      <c r="X54" s="38">
        <v>8</v>
      </c>
      <c r="Y54" s="38">
        <v>14</v>
      </c>
      <c r="Z54" s="38">
        <v>2.8</v>
      </c>
      <c r="AA54" s="38">
        <v>0</v>
      </c>
      <c r="AB54" s="38">
        <v>0</v>
      </c>
      <c r="AC54" s="38">
        <v>0</v>
      </c>
      <c r="AD54" s="38">
        <v>0.27</v>
      </c>
      <c r="AE54" s="38">
        <v>0.02</v>
      </c>
      <c r="AF54" s="38">
        <v>0.02</v>
      </c>
      <c r="AG54" s="38">
        <v>0.2</v>
      </c>
      <c r="AH54" s="38">
        <v>0.63</v>
      </c>
      <c r="AI54" s="38">
        <v>4</v>
      </c>
      <c r="AJ54" s="38">
        <v>0.4</v>
      </c>
      <c r="AK54" s="38">
        <v>16</v>
      </c>
      <c r="AL54" s="38">
        <v>20</v>
      </c>
      <c r="AM54" s="38">
        <v>28</v>
      </c>
      <c r="AN54" s="38">
        <v>28</v>
      </c>
      <c r="AO54" s="38">
        <v>4</v>
      </c>
      <c r="AP54" s="38">
        <v>16</v>
      </c>
      <c r="AQ54" s="38">
        <v>4</v>
      </c>
      <c r="AR54" s="38">
        <v>14</v>
      </c>
      <c r="AS54" s="38">
        <v>26</v>
      </c>
      <c r="AT54" s="38">
        <v>16</v>
      </c>
      <c r="AU54" s="38">
        <v>116</v>
      </c>
      <c r="AV54" s="38">
        <v>10</v>
      </c>
      <c r="AW54" s="38">
        <v>22</v>
      </c>
      <c r="AX54" s="38">
        <v>64</v>
      </c>
      <c r="AY54" s="38">
        <v>0</v>
      </c>
      <c r="AZ54" s="38">
        <v>20</v>
      </c>
      <c r="BA54" s="38">
        <v>24</v>
      </c>
      <c r="BB54" s="38">
        <v>10</v>
      </c>
      <c r="BC54" s="38">
        <v>8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0</v>
      </c>
      <c r="CB54" s="38">
        <v>176.2</v>
      </c>
      <c r="CC54" s="37">
        <f>SUM($CC$51:$CC$53)</f>
        <v>21.96</v>
      </c>
      <c r="CD54" s="39">
        <f>$I$54/$I$55*100</f>
        <v>7.3461150353178599</v>
      </c>
      <c r="CE54" s="39">
        <v>0</v>
      </c>
      <c r="CG54" s="39">
        <v>4</v>
      </c>
      <c r="CH54" s="39">
        <v>4</v>
      </c>
      <c r="CI54" s="39">
        <v>4</v>
      </c>
      <c r="CJ54" s="39">
        <v>400</v>
      </c>
      <c r="CK54" s="39">
        <v>182</v>
      </c>
      <c r="CL54" s="39">
        <v>291</v>
      </c>
      <c r="CM54" s="39">
        <v>0.6</v>
      </c>
      <c r="CN54" s="39">
        <v>0.6</v>
      </c>
      <c r="CO54" s="39">
        <v>0.6</v>
      </c>
      <c r="CP54" s="39">
        <v>0</v>
      </c>
      <c r="CQ54" s="39">
        <v>0</v>
      </c>
    </row>
    <row r="55" spans="1:95" s="39" customFormat="1" ht="11.4" hidden="1">
      <c r="B55" s="36" t="s">
        <v>117</v>
      </c>
      <c r="C55" s="37"/>
      <c r="D55" s="37">
        <v>95.96</v>
      </c>
      <c r="E55" s="37">
        <v>46.73</v>
      </c>
      <c r="F55" s="37">
        <v>113.79</v>
      </c>
      <c r="G55" s="37">
        <v>18.329999999999998</v>
      </c>
      <c r="H55" s="37">
        <v>411.72</v>
      </c>
      <c r="I55" s="37">
        <v>3022.55</v>
      </c>
      <c r="J55" s="38">
        <v>44.78</v>
      </c>
      <c r="K55" s="38">
        <v>8.7899999999999991</v>
      </c>
      <c r="L55" s="38">
        <v>0</v>
      </c>
      <c r="M55" s="38">
        <v>0</v>
      </c>
      <c r="N55" s="38">
        <v>142.77000000000001</v>
      </c>
      <c r="O55" s="38">
        <v>248.42</v>
      </c>
      <c r="P55" s="38">
        <v>20.53</v>
      </c>
      <c r="Q55" s="38">
        <v>0</v>
      </c>
      <c r="R55" s="38">
        <v>0</v>
      </c>
      <c r="S55" s="38">
        <v>4.16</v>
      </c>
      <c r="T55" s="38">
        <v>23.2</v>
      </c>
      <c r="U55" s="38">
        <v>4028.27</v>
      </c>
      <c r="V55" s="38">
        <v>3065.24</v>
      </c>
      <c r="W55" s="38">
        <v>709.53</v>
      </c>
      <c r="X55" s="38">
        <v>290.89</v>
      </c>
      <c r="Y55" s="38">
        <v>1248.6500000000001</v>
      </c>
      <c r="Z55" s="38">
        <v>21.03</v>
      </c>
      <c r="AA55" s="38">
        <v>454.15</v>
      </c>
      <c r="AB55" s="38">
        <v>3363.92</v>
      </c>
      <c r="AC55" s="38">
        <v>1132.53</v>
      </c>
      <c r="AD55" s="38">
        <v>15.7</v>
      </c>
      <c r="AE55" s="38">
        <v>0.93</v>
      </c>
      <c r="AF55" s="38">
        <v>1.33</v>
      </c>
      <c r="AG55" s="38">
        <v>12.64</v>
      </c>
      <c r="AH55" s="38">
        <v>32.520000000000003</v>
      </c>
      <c r="AI55" s="38">
        <v>30.5</v>
      </c>
      <c r="AJ55" s="38">
        <v>0.8</v>
      </c>
      <c r="AK55" s="38">
        <v>4418.29</v>
      </c>
      <c r="AL55" s="38">
        <v>3694.39</v>
      </c>
      <c r="AM55" s="38">
        <v>6990.37</v>
      </c>
      <c r="AN55" s="38">
        <v>4822.49</v>
      </c>
      <c r="AO55" s="38">
        <v>1879.17</v>
      </c>
      <c r="AP55" s="38">
        <v>3265.42</v>
      </c>
      <c r="AQ55" s="38">
        <v>1152.53</v>
      </c>
      <c r="AR55" s="38">
        <v>4098.75</v>
      </c>
      <c r="AS55" s="38">
        <v>3906.94</v>
      </c>
      <c r="AT55" s="38">
        <v>4158.5</v>
      </c>
      <c r="AU55" s="38">
        <v>5753.93</v>
      </c>
      <c r="AV55" s="38">
        <v>2327.9299999999998</v>
      </c>
      <c r="AW55" s="38">
        <v>3120.29</v>
      </c>
      <c r="AX55" s="38">
        <v>16300.36</v>
      </c>
      <c r="AY55" s="38">
        <v>403.79</v>
      </c>
      <c r="AZ55" s="38">
        <v>4771.07</v>
      </c>
      <c r="BA55" s="38">
        <v>3857.83</v>
      </c>
      <c r="BB55" s="38">
        <v>3075.5</v>
      </c>
      <c r="BC55" s="38">
        <v>1453.66</v>
      </c>
      <c r="BD55" s="38">
        <v>1.05</v>
      </c>
      <c r="BE55" s="38">
        <v>0.5</v>
      </c>
      <c r="BF55" s="38">
        <v>0.34</v>
      </c>
      <c r="BG55" s="38">
        <v>0.84</v>
      </c>
      <c r="BH55" s="38">
        <v>0.9</v>
      </c>
      <c r="BI55" s="38">
        <v>3.59</v>
      </c>
      <c r="BJ55" s="38">
        <v>0.06</v>
      </c>
      <c r="BK55" s="38">
        <v>11.23</v>
      </c>
      <c r="BL55" s="38">
        <v>0.04</v>
      </c>
      <c r="BM55" s="38">
        <v>3.84</v>
      </c>
      <c r="BN55" s="38">
        <v>0.09</v>
      </c>
      <c r="BO55" s="38">
        <v>7.0000000000000007E-2</v>
      </c>
      <c r="BP55" s="38">
        <v>0</v>
      </c>
      <c r="BQ55" s="38">
        <v>0.68</v>
      </c>
      <c r="BR55" s="38">
        <v>1.04</v>
      </c>
      <c r="BS55" s="38">
        <v>11.76</v>
      </c>
      <c r="BT55" s="38">
        <v>0</v>
      </c>
      <c r="BU55" s="38">
        <v>0</v>
      </c>
      <c r="BV55" s="38">
        <v>9.6</v>
      </c>
      <c r="BW55" s="38">
        <v>0.13</v>
      </c>
      <c r="BX55" s="38">
        <v>0</v>
      </c>
      <c r="BY55" s="38">
        <v>0</v>
      </c>
      <c r="BZ55" s="38">
        <v>0</v>
      </c>
      <c r="CA55" s="38">
        <v>0</v>
      </c>
      <c r="CB55" s="38">
        <v>2294.65</v>
      </c>
      <c r="CC55" s="37">
        <v>430</v>
      </c>
      <c r="CE55" s="39">
        <v>1014.8</v>
      </c>
      <c r="CG55" s="39">
        <v>319.41000000000003</v>
      </c>
      <c r="CH55" s="39">
        <v>176.79</v>
      </c>
      <c r="CI55" s="39">
        <v>248.1</v>
      </c>
      <c r="CJ55" s="39">
        <v>14724.48</v>
      </c>
      <c r="CK55" s="39">
        <v>7643.08</v>
      </c>
      <c r="CL55" s="39">
        <v>11183.78</v>
      </c>
      <c r="CM55" s="39">
        <v>222.71</v>
      </c>
      <c r="CN55" s="39">
        <v>129.63</v>
      </c>
      <c r="CO55" s="39">
        <v>176.21</v>
      </c>
      <c r="CP55" s="39">
        <v>32.96</v>
      </c>
      <c r="CQ55" s="39">
        <v>5.56</v>
      </c>
    </row>
    <row r="56" spans="1:95" hidden="1">
      <c r="C56" s="16"/>
      <c r="D56" s="16"/>
      <c r="E56" s="16"/>
      <c r="F56" s="16"/>
      <c r="G56" s="16"/>
      <c r="H56" s="16"/>
      <c r="I56" s="16"/>
    </row>
    <row r="57" spans="1:95" hidden="1">
      <c r="B57" s="14" t="s">
        <v>118</v>
      </c>
      <c r="C57" s="16"/>
      <c r="D57" s="16">
        <v>13</v>
      </c>
      <c r="E57" s="16"/>
      <c r="F57" s="16">
        <v>34</v>
      </c>
      <c r="G57" s="16"/>
      <c r="H57" s="16">
        <v>53</v>
      </c>
      <c r="I57" s="16"/>
    </row>
    <row r="58" spans="1:95" hidden="1">
      <c r="C58" s="16"/>
      <c r="D58" s="16"/>
      <c r="E58" s="16"/>
      <c r="F58" s="16"/>
      <c r="G58" s="16"/>
      <c r="H58" s="16"/>
      <c r="I58" s="16"/>
    </row>
    <row r="59" spans="1:95">
      <c r="A59" s="86" t="s">
        <v>154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4">
    <mergeCell ref="F8:G8"/>
    <mergeCell ref="H8:H9"/>
    <mergeCell ref="A32:XFD32"/>
    <mergeCell ref="A59:CC5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33</v>
      </c>
      <c r="F23" s="55">
        <v>12.12</v>
      </c>
      <c r="G23" s="54">
        <v>135.56400000000002</v>
      </c>
      <c r="H23" s="54">
        <v>1.49</v>
      </c>
      <c r="I23" s="54">
        <v>6.6</v>
      </c>
      <c r="J23" s="56">
        <v>18.48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200</v>
      </c>
      <c r="F24" s="61">
        <v>9.84</v>
      </c>
      <c r="G24" s="60">
        <v>86.47999999999999</v>
      </c>
      <c r="H24" s="60">
        <v>1</v>
      </c>
      <c r="I24" s="60">
        <v>0.2</v>
      </c>
      <c r="J24" s="62">
        <v>20.6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45789.394849537035</v>
      </c>
      <c r="C1">
        <f>YEAR(Дата_Сост)</f>
        <v>2025</v>
      </c>
      <c r="D1">
        <f>MONTH(Дата_Сост)</f>
        <v>5</v>
      </c>
      <c r="E1">
        <f>DAY(Дата_Сост)</f>
        <v>12</v>
      </c>
    </row>
    <row r="2" spans="1:5">
      <c r="A2" t="s">
        <v>82</v>
      </c>
      <c r="B2" s="2">
        <v>45777.438506944447</v>
      </c>
    </row>
    <row r="3" spans="1:5">
      <c r="A3" t="s">
        <v>83</v>
      </c>
      <c r="B3" t="s">
        <v>88</v>
      </c>
    </row>
    <row r="4" spans="1:5">
      <c r="A4" t="s">
        <v>84</v>
      </c>
      <c r="B4" t="s">
        <v>89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2025-04-30T05:33:06Z</dcterms:modified>
</cp:coreProperties>
</file>