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5"/>
  <c r="CD36"/>
  <c r="CD28"/>
  <c r="CD25"/>
  <c r="CD16"/>
  <c r="CC48"/>
  <c r="A47"/>
  <c r="C47"/>
  <c r="C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<sst xmlns="http://schemas.openxmlformats.org/spreadsheetml/2006/main" count="182" uniqueCount="152">
  <si>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</si>
  <si>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</si>
  <si>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</si>
  <si>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</si>
  <si>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</si>
  <si>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</si>
  <si>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</si>
  <si>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</si>
  <si>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</si>
  <si>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</si>
  <si>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</si>
  <si>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</si>
  <si>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</si>
  <si>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</si>
  <si>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</si>
  <si>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</si>
  <si>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</si>
  <si>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</si>
  <si>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</si>
  <si>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</si>
  <si>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</si>
  <si>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</si>
  <si>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</si>
  <si>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</si>
  <si>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</si>
  <si>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</si>
  <si>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</si>
  <si>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</si>
  <si>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</si>
  <si>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</si>
  <si>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</si>
  <si>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</si>
  <si>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</si>
  <si>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</si>
  <si>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</si>
  <si>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</si>
  <si>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</si>
  <si>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</si>
  <si>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</si>
  <si>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</si>
  <si>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</si>
  <si>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</si>
  <si>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</si>
  <si>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</si>
  <si>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</si>
  <si>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</si>
  <si>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</si>
  <si>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</si>
  <si>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</si>
  <si>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</si>
  <si>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</si>
  <si>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</si>
  <si>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</si>
  <si>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</si>
  <si>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</si>
  <si>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</si>
  <si>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</si>
  <si>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</si>
  <si>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</si>
  <si>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</si>
  <si>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</si>
  <si>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</si>
  <si>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</si>
  <si>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</si>
  <si>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</si>
  <si>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</si>
  <si>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</si>
  <si>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</si>
  <si>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</si>
  <si>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</si>
  <si>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</si>
  <si>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</si>
  <si>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</si>
  <si>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</si>
  <si>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</si>
  <si>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</si>
  <si>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</si>
  <si>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</si>
  <si>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</si>
  <si>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</si>
  <si>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</si>
  <si>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</si>
  <si>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</si>
  <si>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</si>
  <si>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</si>
  <si>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</si>
  <si>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</si>
  <si>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</si>
  <si>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</si>
  <si>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</si>
  <si>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</si>
  <si>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</si>
  <si>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</si>
  <si>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Запеканка (сырники) из творога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</si>
  <si>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</si>
  <si>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</si>
  <si>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</si>
  <si>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</si>
  <si>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</si>
  <si>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</si>
  <si>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Суп картофельный с макаронными изделиями</t>
  </si>
  <si>
    <t>Каша гречневая рассыпчатая</t>
  </si>
  <si>
    <t>Гуляш с томатом (вариант 1)</t>
  </si>
  <si>
    <t>Хлеб ржаной</t>
  </si>
  <si>
    <t>Сок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</si>
  <si>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</si>
  <si>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</si>
  <si>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</si>
  <si>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</si>
  <si>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</si>
  <si>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</si>
  <si>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</si>
  <si>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</si>
  <si>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</si>
  <si>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</si>
  <si>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</si>
  <si>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</si>
  <si>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</si>
  <si>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</si>
  <si>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</si>
  <si>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</si>
  <si>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</si>
  <si>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</si>
  <si>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</si>
  <si>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</si>
  <si>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</si>
  <si>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</si>
  <si>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</si>
  <si>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</si>
  <si>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</si>
  <si>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</si>
  <si>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</si>
  <si>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</si>
  <si>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</si>
  <si>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</si>
  <si>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</si>
  <si>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</si>
  <si>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</si>
  <si>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</si>
  <si>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</si>
  <si>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</si>
  <si>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</si>
  <si>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</si>
  <si>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</si>
  <si>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</si>
  <si>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</si>
  <si>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</si>
  <si>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</si>
  <si>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</si>
  <si>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Согласовано
Директор школы   № _______________</t>
  </si>
  <si>
    <t>Итого сумма с 7 до 11 лет       200,00</t>
  </si>
  <si>
    <t>Итого сумма с 12 и старше    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</si>
</sst>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18" t="s">
        <v>149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</row>
    <row r="2" spans="1:96" s="1" customFormat="1" ht="20.25" customHeight="1">
      <c r="A2" s="21" t="str">
        <f>"МЕНЮ НА " &amp; Dop!E1 &amp; "." &amp;Dop!D1 &amp; "." &amp; Dop!C1 &amp; "г."</f>
        <v>МЕНЮ НА 13.5.2025г.</v>
      </c>
      <c r="B2" s="21"/>
      <c r="C2" s="21"/>
      <c r="D2" s="21"/>
      <c r="E2" s="21"/>
      <c r="F2" s="21"/>
      <c r="G2" s="21"/>
      <c r="H2" s="21"/>
      <c r="I2" s="21"/>
    </row>
    <row r="3" spans="1:96" s="6" customFormat="1">
      <c r="A3" s="4"/>
      <c r="B3" s="4" t="str">
        <f>"13 мая 2025 г."</f>
        <v>13 мая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2" t="s">
        <v>75</v>
      </c>
      <c r="B8" s="24" t="s">
        <v>0</v>
      </c>
      <c r="C8" s="24" t="s">
        <v>6</v>
      </c>
      <c r="D8" s="24" t="s">
        <v>2</v>
      </c>
      <c r="E8" s="24"/>
      <c r="F8" s="24" t="s">
        <v>8</v>
      </c>
      <c r="G8" s="24"/>
      <c r="H8" s="24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5" t="s">
        <v>74</v>
      </c>
      <c r="X8" s="25"/>
      <c r="Y8" s="25"/>
      <c r="Z8" s="25"/>
      <c r="AA8" s="25" t="s">
        <v>76</v>
      </c>
      <c r="AB8" s="25"/>
      <c r="AC8" s="25"/>
      <c r="AD8" s="25"/>
      <c r="AE8" s="25"/>
      <c r="AF8" s="25"/>
      <c r="AG8" s="25"/>
      <c r="AH8" s="25"/>
      <c r="AI8" s="26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88</v>
      </c>
      <c r="CR8" s="19" t="s">
        <v>87</v>
      </c>
    </row>
    <row r="9" spans="1:96" ht="21.6" customHeight="1">
      <c r="A9" s="23"/>
      <c r="B9" s="24"/>
      <c r="C9" s="24"/>
      <c r="D9" s="10" t="s">
        <v>1</v>
      </c>
      <c r="E9" s="10" t="s">
        <v>3</v>
      </c>
      <c r="F9" s="10" t="s">
        <v>1</v>
      </c>
      <c r="G9" s="10" t="s">
        <v>4</v>
      </c>
      <c r="H9" s="24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91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92</v>
      </c>
      <c r="C11" s="34" t="str">
        <f>"180"</f>
        <v>180</v>
      </c>
      <c r="D11" s="34">
        <v>5.74</v>
      </c>
      <c r="E11" s="34">
        <v>2.12</v>
      </c>
      <c r="F11" s="34">
        <v>6.67</v>
      </c>
      <c r="G11" s="34">
        <v>2.0099999999999998</v>
      </c>
      <c r="H11" s="34">
        <v>26.24</v>
      </c>
      <c r="I11" s="34">
        <v>185.04511019999998</v>
      </c>
      <c r="J11" s="35">
        <v>4.01</v>
      </c>
      <c r="K11" s="35">
        <v>0.1</v>
      </c>
      <c r="L11" s="35">
        <v>0</v>
      </c>
      <c r="M11" s="35">
        <v>0</v>
      </c>
      <c r="N11" s="35">
        <v>6.76</v>
      </c>
      <c r="O11" s="35">
        <v>17.72</v>
      </c>
      <c r="P11" s="35">
        <v>1.77</v>
      </c>
      <c r="Q11" s="35">
        <v>0</v>
      </c>
      <c r="R11" s="35">
        <v>0</v>
      </c>
      <c r="S11" s="35">
        <v>7.0000000000000007E-2</v>
      </c>
      <c r="T11" s="35">
        <v>1.84</v>
      </c>
      <c r="U11" s="35">
        <v>321.89999999999998</v>
      </c>
      <c r="V11" s="35">
        <v>187.94</v>
      </c>
      <c r="W11" s="35">
        <v>94.24</v>
      </c>
      <c r="X11" s="35">
        <v>45.27</v>
      </c>
      <c r="Y11" s="35">
        <v>150.47999999999999</v>
      </c>
      <c r="Z11" s="35">
        <v>1.1100000000000001</v>
      </c>
      <c r="AA11" s="35">
        <v>19.440000000000001</v>
      </c>
      <c r="AB11" s="35">
        <v>16.559999999999999</v>
      </c>
      <c r="AC11" s="35">
        <v>36.090000000000003</v>
      </c>
      <c r="AD11" s="35">
        <v>0.56000000000000005</v>
      </c>
      <c r="AE11" s="35">
        <v>0.13</v>
      </c>
      <c r="AF11" s="35">
        <v>0.12</v>
      </c>
      <c r="AG11" s="35">
        <v>0.32</v>
      </c>
      <c r="AH11" s="35">
        <v>2.08</v>
      </c>
      <c r="AI11" s="35">
        <v>0.37</v>
      </c>
      <c r="AJ11" s="35">
        <v>0</v>
      </c>
      <c r="AK11" s="35">
        <v>282.64999999999998</v>
      </c>
      <c r="AL11" s="35">
        <v>231.91</v>
      </c>
      <c r="AM11" s="35">
        <v>383.41</v>
      </c>
      <c r="AN11" s="35">
        <v>280.07</v>
      </c>
      <c r="AO11" s="35">
        <v>87.96</v>
      </c>
      <c r="AP11" s="35">
        <v>205.7</v>
      </c>
      <c r="AQ11" s="35">
        <v>90.31</v>
      </c>
      <c r="AR11" s="35">
        <v>264.14</v>
      </c>
      <c r="AS11" s="35">
        <v>149.54</v>
      </c>
      <c r="AT11" s="35">
        <v>225.26</v>
      </c>
      <c r="AU11" s="35">
        <v>281.39</v>
      </c>
      <c r="AV11" s="35">
        <v>75.790000000000006</v>
      </c>
      <c r="AW11" s="35">
        <v>311.36</v>
      </c>
      <c r="AX11" s="35">
        <v>599.29</v>
      </c>
      <c r="AY11" s="35">
        <v>0</v>
      </c>
      <c r="AZ11" s="35">
        <v>197.25</v>
      </c>
      <c r="BA11" s="35">
        <v>158.83000000000001</v>
      </c>
      <c r="BB11" s="35">
        <v>261.23</v>
      </c>
      <c r="BC11" s="35">
        <v>103.91</v>
      </c>
      <c r="BD11" s="35">
        <v>0.11</v>
      </c>
      <c r="BE11" s="35">
        <v>0.05</v>
      </c>
      <c r="BF11" s="35">
        <v>0.03</v>
      </c>
      <c r="BG11" s="35">
        <v>0.06</v>
      </c>
      <c r="BH11" s="35">
        <v>7.0000000000000007E-2</v>
      </c>
      <c r="BI11" s="35">
        <v>0.32</v>
      </c>
      <c r="BJ11" s="35">
        <v>0</v>
      </c>
      <c r="BK11" s="35">
        <v>1.25</v>
      </c>
      <c r="BL11" s="35">
        <v>0</v>
      </c>
      <c r="BM11" s="35">
        <v>0.28999999999999998</v>
      </c>
      <c r="BN11" s="35">
        <v>0</v>
      </c>
      <c r="BO11" s="35">
        <v>0</v>
      </c>
      <c r="BP11" s="35">
        <v>0</v>
      </c>
      <c r="BQ11" s="35">
        <v>0.06</v>
      </c>
      <c r="BR11" s="35">
        <v>0.09</v>
      </c>
      <c r="BS11" s="35">
        <v>1.32</v>
      </c>
      <c r="BT11" s="35">
        <v>0</v>
      </c>
      <c r="BU11" s="35">
        <v>0</v>
      </c>
      <c r="BV11" s="35">
        <v>0.78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158.66999999999999</v>
      </c>
      <c r="CC11" s="34">
        <v>19.940000000000001</v>
      </c>
      <c r="CE11" s="32">
        <v>22.2</v>
      </c>
      <c r="CG11" s="32">
        <v>39.049999999999997</v>
      </c>
      <c r="CH11" s="32">
        <v>17.34</v>
      </c>
      <c r="CI11" s="32">
        <v>28.19</v>
      </c>
      <c r="CJ11" s="32">
        <v>1718.66</v>
      </c>
      <c r="CK11" s="32">
        <v>779.59</v>
      </c>
      <c r="CL11" s="32">
        <v>1249.1300000000001</v>
      </c>
      <c r="CM11" s="32">
        <v>33.79</v>
      </c>
      <c r="CN11" s="32">
        <v>17.55</v>
      </c>
      <c r="CO11" s="32">
        <v>25.67</v>
      </c>
      <c r="CP11" s="32">
        <v>3.6</v>
      </c>
      <c r="CQ11" s="32">
        <v>0.72</v>
      </c>
      <c r="CR11" s="32">
        <v>12.09</v>
      </c>
    </row>
    <row r="12" spans="1:96" s="32" customFormat="1">
      <c r="A12" s="32" t="str">
        <f>"8/5"</f>
        <v>8/5</v>
      </c>
      <c r="B12" s="33" t="s">
        <v>93</v>
      </c>
      <c r="C12" s="34" t="str">
        <f>"100"</f>
        <v>100</v>
      </c>
      <c r="D12" s="34">
        <v>16.899999999999999</v>
      </c>
      <c r="E12" s="34">
        <v>16.21</v>
      </c>
      <c r="F12" s="34">
        <v>9.6</v>
      </c>
      <c r="G12" s="34">
        <v>1.01</v>
      </c>
      <c r="H12" s="34">
        <v>13.43</v>
      </c>
      <c r="I12" s="34">
        <v>209.25449750000001</v>
      </c>
      <c r="J12" s="35">
        <v>5.22</v>
      </c>
      <c r="K12" s="35">
        <v>0.65</v>
      </c>
      <c r="L12" s="35">
        <v>0</v>
      </c>
      <c r="M12" s="35">
        <v>0</v>
      </c>
      <c r="N12" s="35">
        <v>8.98</v>
      </c>
      <c r="O12" s="35">
        <v>4.2300000000000004</v>
      </c>
      <c r="P12" s="35">
        <v>0.22</v>
      </c>
      <c r="Q12" s="35">
        <v>0</v>
      </c>
      <c r="R12" s="35">
        <v>0</v>
      </c>
      <c r="S12" s="35">
        <v>1.1200000000000001</v>
      </c>
      <c r="T12" s="35">
        <v>1.51</v>
      </c>
      <c r="U12" s="35">
        <v>213.92</v>
      </c>
      <c r="V12" s="35">
        <v>107.69</v>
      </c>
      <c r="W12" s="35">
        <v>142.36000000000001</v>
      </c>
      <c r="X12" s="35">
        <v>20.79</v>
      </c>
      <c r="Y12" s="35">
        <v>184.64</v>
      </c>
      <c r="Z12" s="35">
        <v>0.51</v>
      </c>
      <c r="AA12" s="35">
        <v>55.1</v>
      </c>
      <c r="AB12" s="35">
        <v>27.72</v>
      </c>
      <c r="AC12" s="35">
        <v>63.14</v>
      </c>
      <c r="AD12" s="35">
        <v>0.75</v>
      </c>
      <c r="AE12" s="35">
        <v>0.04</v>
      </c>
      <c r="AF12" s="35">
        <v>0.23</v>
      </c>
      <c r="AG12" s="35">
        <v>0.41</v>
      </c>
      <c r="AH12" s="35">
        <v>3.94</v>
      </c>
      <c r="AI12" s="35">
        <v>0.23</v>
      </c>
      <c r="AJ12" s="35">
        <v>0</v>
      </c>
      <c r="AK12" s="35">
        <v>811.67</v>
      </c>
      <c r="AL12" s="35">
        <v>668.39</v>
      </c>
      <c r="AM12" s="35">
        <v>1243.05</v>
      </c>
      <c r="AN12" s="35">
        <v>962.82</v>
      </c>
      <c r="AO12" s="35">
        <v>371.08</v>
      </c>
      <c r="AP12" s="35">
        <v>626.17999999999995</v>
      </c>
      <c r="AQ12" s="35">
        <v>204.16</v>
      </c>
      <c r="AR12" s="35">
        <v>739.37</v>
      </c>
      <c r="AS12" s="35">
        <v>69.88</v>
      </c>
      <c r="AT12" s="35">
        <v>79.510000000000005</v>
      </c>
      <c r="AU12" s="35">
        <v>106.34</v>
      </c>
      <c r="AV12" s="35">
        <v>430.21</v>
      </c>
      <c r="AW12" s="35">
        <v>57.08</v>
      </c>
      <c r="AX12" s="35">
        <v>327.86</v>
      </c>
      <c r="AY12" s="35">
        <v>0.53</v>
      </c>
      <c r="AZ12" s="35">
        <v>95.59</v>
      </c>
      <c r="BA12" s="35">
        <v>84.75</v>
      </c>
      <c r="BB12" s="35">
        <v>812.79</v>
      </c>
      <c r="BC12" s="35">
        <v>89.78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0.06</v>
      </c>
      <c r="BL12" s="35">
        <v>0</v>
      </c>
      <c r="BM12" s="35">
        <v>0.04</v>
      </c>
      <c r="BN12" s="35">
        <v>0</v>
      </c>
      <c r="BO12" s="35">
        <v>0.01</v>
      </c>
      <c r="BP12" s="35">
        <v>0</v>
      </c>
      <c r="BQ12" s="35">
        <v>0</v>
      </c>
      <c r="BR12" s="35">
        <v>0</v>
      </c>
      <c r="BS12" s="35">
        <v>0.23</v>
      </c>
      <c r="BT12" s="35">
        <v>0</v>
      </c>
      <c r="BU12" s="35">
        <v>0</v>
      </c>
      <c r="BV12" s="35">
        <v>0.56000000000000005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73.81</v>
      </c>
      <c r="CC12" s="34">
        <v>48.44</v>
      </c>
      <c r="CE12" s="32">
        <v>59.72</v>
      </c>
      <c r="CG12" s="32">
        <v>28.18</v>
      </c>
      <c r="CH12" s="32">
        <v>17.36</v>
      </c>
      <c r="CI12" s="32">
        <v>22.77</v>
      </c>
      <c r="CJ12" s="32">
        <v>774.05</v>
      </c>
      <c r="CK12" s="32">
        <v>556.73</v>
      </c>
      <c r="CL12" s="32">
        <v>665.39</v>
      </c>
      <c r="CM12" s="32">
        <v>16.97</v>
      </c>
      <c r="CN12" s="32">
        <v>12.45</v>
      </c>
      <c r="CO12" s="32">
        <v>14.71</v>
      </c>
      <c r="CP12" s="32">
        <v>6.5</v>
      </c>
      <c r="CQ12" s="32">
        <v>0.5</v>
      </c>
      <c r="CR12" s="32">
        <v>29.35</v>
      </c>
    </row>
    <row r="13" spans="1:96" s="32" customFormat="1">
      <c r="A13" s="32" t="str">
        <f>"1/12"</f>
        <v>1/12</v>
      </c>
      <c r="B13" s="33" t="s">
        <v>94</v>
      </c>
      <c r="C13" s="34" t="str">
        <f>"20"</f>
        <v>20</v>
      </c>
      <c r="D13" s="34">
        <v>1.44</v>
      </c>
      <c r="E13" s="34">
        <v>1.44</v>
      </c>
      <c r="F13" s="34">
        <v>1.7</v>
      </c>
      <c r="G13" s="34">
        <v>0</v>
      </c>
      <c r="H13" s="34">
        <v>11.1</v>
      </c>
      <c r="I13" s="34">
        <v>63.48</v>
      </c>
      <c r="J13" s="35">
        <v>1.04</v>
      </c>
      <c r="K13" s="35">
        <v>0</v>
      </c>
      <c r="L13" s="35">
        <v>0</v>
      </c>
      <c r="M13" s="35">
        <v>0</v>
      </c>
      <c r="N13" s="35">
        <v>11.1</v>
      </c>
      <c r="O13" s="35">
        <v>0</v>
      </c>
      <c r="P13" s="35">
        <v>0</v>
      </c>
      <c r="Q13" s="35">
        <v>0</v>
      </c>
      <c r="R13" s="35">
        <v>0</v>
      </c>
      <c r="S13" s="35">
        <v>0.08</v>
      </c>
      <c r="T13" s="35">
        <v>0.36</v>
      </c>
      <c r="U13" s="35">
        <v>26</v>
      </c>
      <c r="V13" s="35">
        <v>73</v>
      </c>
      <c r="W13" s="35">
        <v>61.4</v>
      </c>
      <c r="X13" s="35">
        <v>6.8</v>
      </c>
      <c r="Y13" s="35">
        <v>43.8</v>
      </c>
      <c r="Z13" s="35">
        <v>0.04</v>
      </c>
      <c r="AA13" s="35">
        <v>8.4</v>
      </c>
      <c r="AB13" s="35">
        <v>6</v>
      </c>
      <c r="AC13" s="35">
        <v>9.4</v>
      </c>
      <c r="AD13" s="35">
        <v>0.04</v>
      </c>
      <c r="AE13" s="35">
        <v>0.01</v>
      </c>
      <c r="AF13" s="35">
        <v>0.08</v>
      </c>
      <c r="AG13" s="35">
        <v>0.04</v>
      </c>
      <c r="AH13" s="35">
        <v>0.36</v>
      </c>
      <c r="AI13" s="35">
        <v>0.2</v>
      </c>
      <c r="AJ13" s="35">
        <v>0</v>
      </c>
      <c r="AK13" s="35">
        <v>90.6</v>
      </c>
      <c r="AL13" s="35">
        <v>83.6</v>
      </c>
      <c r="AM13" s="35">
        <v>107.6</v>
      </c>
      <c r="AN13" s="35">
        <v>108</v>
      </c>
      <c r="AO13" s="35">
        <v>33</v>
      </c>
      <c r="AP13" s="35">
        <v>60.8</v>
      </c>
      <c r="AQ13" s="35">
        <v>19</v>
      </c>
      <c r="AR13" s="35">
        <v>64</v>
      </c>
      <c r="AS13" s="35">
        <v>47.2</v>
      </c>
      <c r="AT13" s="35">
        <v>48</v>
      </c>
      <c r="AU13" s="35">
        <v>106</v>
      </c>
      <c r="AV13" s="35">
        <v>34</v>
      </c>
      <c r="AW13" s="35">
        <v>28</v>
      </c>
      <c r="AX13" s="35">
        <v>318.2</v>
      </c>
      <c r="AY13" s="35">
        <v>0</v>
      </c>
      <c r="AZ13" s="35">
        <v>156</v>
      </c>
      <c r="BA13" s="35">
        <v>83.6</v>
      </c>
      <c r="BB13" s="35">
        <v>67.599999999999994</v>
      </c>
      <c r="BC13" s="35">
        <v>13.8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0.49</v>
      </c>
      <c r="BT13" s="35">
        <v>0</v>
      </c>
      <c r="BU13" s="35">
        <v>0</v>
      </c>
      <c r="BV13" s="35">
        <v>0.04</v>
      </c>
      <c r="BW13" s="35">
        <v>0.01</v>
      </c>
      <c r="BX13" s="35">
        <v>0.02</v>
      </c>
      <c r="BY13" s="35">
        <v>0</v>
      </c>
      <c r="BZ13" s="35">
        <v>0</v>
      </c>
      <c r="CA13" s="35">
        <v>0</v>
      </c>
      <c r="CB13" s="35">
        <v>5.32</v>
      </c>
      <c r="CC13" s="34">
        <v>6.16</v>
      </c>
      <c r="CE13" s="32">
        <v>9.4</v>
      </c>
      <c r="CG13" s="32">
        <v>1.4</v>
      </c>
      <c r="CH13" s="32">
        <v>1.4</v>
      </c>
      <c r="CI13" s="32">
        <v>1.4</v>
      </c>
      <c r="CJ13" s="32">
        <v>692</v>
      </c>
      <c r="CK13" s="32">
        <v>166</v>
      </c>
      <c r="CL13" s="32">
        <v>429</v>
      </c>
      <c r="CM13" s="32">
        <v>0.6</v>
      </c>
      <c r="CN13" s="32">
        <v>0.6</v>
      </c>
      <c r="CO13" s="32">
        <v>0.6</v>
      </c>
      <c r="CP13" s="32">
        <v>0</v>
      </c>
      <c r="CQ13" s="32">
        <v>0</v>
      </c>
      <c r="CR13" s="32">
        <v>5.13</v>
      </c>
    </row>
    <row r="14" spans="1:96" s="32" customFormat="1">
      <c r="A14" s="32" t="str">
        <f>"2"</f>
        <v>2</v>
      </c>
      <c r="B14" s="33" t="s">
        <v>95</v>
      </c>
      <c r="C14" s="34" t="str">
        <f>"20"</f>
        <v>20</v>
      </c>
      <c r="D14" s="34">
        <v>1.32</v>
      </c>
      <c r="E14" s="34">
        <v>0</v>
      </c>
      <c r="F14" s="34">
        <v>0.13</v>
      </c>
      <c r="G14" s="34">
        <v>0.13</v>
      </c>
      <c r="H14" s="34">
        <v>9.3800000000000008</v>
      </c>
      <c r="I14" s="34">
        <v>44.780199999999994</v>
      </c>
      <c r="J14" s="35">
        <v>0</v>
      </c>
      <c r="K14" s="35">
        <v>0</v>
      </c>
      <c r="L14" s="35">
        <v>0</v>
      </c>
      <c r="M14" s="35">
        <v>0</v>
      </c>
      <c r="N14" s="35">
        <v>0.22</v>
      </c>
      <c r="O14" s="35">
        <v>9.1199999999999992</v>
      </c>
      <c r="P14" s="35">
        <v>0.04</v>
      </c>
      <c r="Q14" s="35">
        <v>0</v>
      </c>
      <c r="R14" s="35">
        <v>0</v>
      </c>
      <c r="S14" s="35">
        <v>0</v>
      </c>
      <c r="T14" s="35">
        <v>0.36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63.86</v>
      </c>
      <c r="AL14" s="35">
        <v>66.47</v>
      </c>
      <c r="AM14" s="35">
        <v>101.79</v>
      </c>
      <c r="AN14" s="35">
        <v>33.76</v>
      </c>
      <c r="AO14" s="35">
        <v>20.010000000000002</v>
      </c>
      <c r="AP14" s="35">
        <v>40.020000000000003</v>
      </c>
      <c r="AQ14" s="35">
        <v>15.14</v>
      </c>
      <c r="AR14" s="35">
        <v>72.38</v>
      </c>
      <c r="AS14" s="35">
        <v>44.89</v>
      </c>
      <c r="AT14" s="35">
        <v>62.64</v>
      </c>
      <c r="AU14" s="35">
        <v>51.68</v>
      </c>
      <c r="AV14" s="35">
        <v>27.14</v>
      </c>
      <c r="AW14" s="35">
        <v>48.02</v>
      </c>
      <c r="AX14" s="35">
        <v>401.59</v>
      </c>
      <c r="AY14" s="35">
        <v>0</v>
      </c>
      <c r="AZ14" s="35">
        <v>130.85</v>
      </c>
      <c r="BA14" s="35">
        <v>56.9</v>
      </c>
      <c r="BB14" s="35">
        <v>37.76</v>
      </c>
      <c r="BC14" s="35">
        <v>29.93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0.01</v>
      </c>
      <c r="BT14" s="35">
        <v>0</v>
      </c>
      <c r="BU14" s="35">
        <v>0</v>
      </c>
      <c r="BV14" s="35">
        <v>0.06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7.82</v>
      </c>
      <c r="CC14" s="34">
        <v>1.44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1.2</v>
      </c>
    </row>
    <row r="15" spans="1:96" s="28" customFormat="1">
      <c r="A15" s="28" t="str">
        <f>"27/10"</f>
        <v>27/10</v>
      </c>
      <c r="B15" s="29" t="s">
        <v>96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</v>
      </c>
    </row>
    <row r="16" spans="1:96" s="36" customFormat="1" ht="11.4">
      <c r="B16" s="37" t="s">
        <v>97</v>
      </c>
      <c r="C16" s="38"/>
      <c r="D16" s="38">
        <v>25.5</v>
      </c>
      <c r="E16" s="38">
        <v>19.78</v>
      </c>
      <c r="F16" s="38">
        <v>18.12</v>
      </c>
      <c r="G16" s="38">
        <v>3.18</v>
      </c>
      <c r="H16" s="38">
        <v>66.099999999999994</v>
      </c>
      <c r="I16" s="38">
        <v>525.66</v>
      </c>
      <c r="J16" s="39">
        <v>10.28</v>
      </c>
      <c r="K16" s="39">
        <v>0.75</v>
      </c>
      <c r="L16" s="39">
        <v>0</v>
      </c>
      <c r="M16" s="39">
        <v>0</v>
      </c>
      <c r="N16" s="39">
        <v>32.94</v>
      </c>
      <c r="O16" s="39">
        <v>31.07</v>
      </c>
      <c r="P16" s="39">
        <v>2.08</v>
      </c>
      <c r="Q16" s="39">
        <v>0</v>
      </c>
      <c r="R16" s="39">
        <v>0</v>
      </c>
      <c r="S16" s="39">
        <v>1.27</v>
      </c>
      <c r="T16" s="39">
        <v>4.0999999999999996</v>
      </c>
      <c r="U16" s="39">
        <v>561.88</v>
      </c>
      <c r="V16" s="39">
        <v>368.8</v>
      </c>
      <c r="W16" s="39">
        <v>298.17</v>
      </c>
      <c r="X16" s="39">
        <v>72.86</v>
      </c>
      <c r="Y16" s="39">
        <v>378.91</v>
      </c>
      <c r="Z16" s="39">
        <v>1.68</v>
      </c>
      <c r="AA16" s="39">
        <v>82.94</v>
      </c>
      <c r="AB16" s="39">
        <v>50.28</v>
      </c>
      <c r="AC16" s="39">
        <v>108.63</v>
      </c>
      <c r="AD16" s="39">
        <v>1.35</v>
      </c>
      <c r="AE16" s="39">
        <v>0.18</v>
      </c>
      <c r="AF16" s="39">
        <v>0.42</v>
      </c>
      <c r="AG16" s="39">
        <v>0.77</v>
      </c>
      <c r="AH16" s="39">
        <v>6.37</v>
      </c>
      <c r="AI16" s="39">
        <v>0.81</v>
      </c>
      <c r="AJ16" s="39">
        <v>0</v>
      </c>
      <c r="AK16" s="39">
        <v>1248.78</v>
      </c>
      <c r="AL16" s="39">
        <v>1050.3699999999999</v>
      </c>
      <c r="AM16" s="39">
        <v>1835.84</v>
      </c>
      <c r="AN16" s="39">
        <v>1384.64</v>
      </c>
      <c r="AO16" s="39">
        <v>512.04999999999995</v>
      </c>
      <c r="AP16" s="39">
        <v>932.7</v>
      </c>
      <c r="AQ16" s="39">
        <v>328.61</v>
      </c>
      <c r="AR16" s="39">
        <v>1139.8900000000001</v>
      </c>
      <c r="AS16" s="39">
        <v>311.51</v>
      </c>
      <c r="AT16" s="39">
        <v>415.4</v>
      </c>
      <c r="AU16" s="39">
        <v>545.41</v>
      </c>
      <c r="AV16" s="39">
        <v>567.14</v>
      </c>
      <c r="AW16" s="39">
        <v>444.47</v>
      </c>
      <c r="AX16" s="39">
        <v>1646.95</v>
      </c>
      <c r="AY16" s="39">
        <v>0.53</v>
      </c>
      <c r="AZ16" s="39">
        <v>579.69000000000005</v>
      </c>
      <c r="BA16" s="39">
        <v>384.08</v>
      </c>
      <c r="BB16" s="39">
        <v>1179.3800000000001</v>
      </c>
      <c r="BC16" s="39">
        <v>237.41</v>
      </c>
      <c r="BD16" s="39">
        <v>0.11</v>
      </c>
      <c r="BE16" s="39">
        <v>0.05</v>
      </c>
      <c r="BF16" s="39">
        <v>0.03</v>
      </c>
      <c r="BG16" s="39">
        <v>0.06</v>
      </c>
      <c r="BH16" s="39">
        <v>7.0000000000000007E-2</v>
      </c>
      <c r="BI16" s="39">
        <v>0.32</v>
      </c>
      <c r="BJ16" s="39">
        <v>0</v>
      </c>
      <c r="BK16" s="39">
        <v>1.32</v>
      </c>
      <c r="BL16" s="39">
        <v>0</v>
      </c>
      <c r="BM16" s="39">
        <v>0.33</v>
      </c>
      <c r="BN16" s="39">
        <v>0</v>
      </c>
      <c r="BO16" s="39">
        <v>0.01</v>
      </c>
      <c r="BP16" s="39">
        <v>0</v>
      </c>
      <c r="BQ16" s="39">
        <v>0.06</v>
      </c>
      <c r="BR16" s="39">
        <v>0.09</v>
      </c>
      <c r="BS16" s="39">
        <v>2.06</v>
      </c>
      <c r="BT16" s="39">
        <v>0</v>
      </c>
      <c r="BU16" s="39">
        <v>0</v>
      </c>
      <c r="BV16" s="39">
        <v>1.43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445.66</v>
      </c>
      <c r="CC16" s="38">
        <f>SUM($CC$10:$CC$15)</f>
        <v>77.13</v>
      </c>
      <c r="CD16" s="36">
        <f>$I$16/$I$49*100</f>
        <v>16.017722305849947</v>
      </c>
      <c r="CE16" s="36">
        <v>91.32</v>
      </c>
      <c r="CG16" s="36">
        <v>69.22</v>
      </c>
      <c r="CH16" s="36">
        <v>36.700000000000003</v>
      </c>
      <c r="CI16" s="36">
        <v>52.96</v>
      </c>
      <c r="CJ16" s="36">
        <v>3683.53</v>
      </c>
      <c r="CK16" s="36">
        <v>1695.98</v>
      </c>
      <c r="CL16" s="36">
        <v>2689.75</v>
      </c>
      <c r="CM16" s="36">
        <v>61.42</v>
      </c>
      <c r="CN16" s="36">
        <v>37.950000000000003</v>
      </c>
      <c r="CO16" s="36">
        <v>49.69</v>
      </c>
      <c r="CP16" s="36">
        <v>16.100000000000001</v>
      </c>
      <c r="CQ16" s="36">
        <v>1.22</v>
      </c>
    </row>
    <row r="17" spans="1:96">
      <c r="B17" s="27" t="s">
        <v>98</v>
      </c>
      <c r="C17" s="16"/>
      <c r="D17" s="16"/>
      <c r="E17" s="16"/>
      <c r="F17" s="16"/>
      <c r="G17" s="16"/>
      <c r="H17" s="16"/>
      <c r="I17" s="16"/>
    </row>
    <row r="18" spans="1:96" s="32" customFormat="1" ht="36">
      <c r="A18" s="32" t="str">
        <f>"5/1"</f>
        <v>5/1</v>
      </c>
      <c r="B18" s="33" t="s">
        <v>99</v>
      </c>
      <c r="C18" s="34" t="str">
        <f>"60"</f>
        <v>60</v>
      </c>
      <c r="D18" s="34">
        <v>0.98</v>
      </c>
      <c r="E18" s="34">
        <v>0</v>
      </c>
      <c r="F18" s="34">
        <v>3.61</v>
      </c>
      <c r="G18" s="34">
        <v>3.61</v>
      </c>
      <c r="H18" s="34">
        <v>6</v>
      </c>
      <c r="I18" s="34">
        <v>58.148319599999994</v>
      </c>
      <c r="J18" s="35">
        <v>0.45</v>
      </c>
      <c r="K18" s="35">
        <v>2.34</v>
      </c>
      <c r="L18" s="35">
        <v>0</v>
      </c>
      <c r="M18" s="35">
        <v>0</v>
      </c>
      <c r="N18" s="35">
        <v>4.1100000000000003</v>
      </c>
      <c r="O18" s="35">
        <v>0.92</v>
      </c>
      <c r="P18" s="35">
        <v>0.97</v>
      </c>
      <c r="Q18" s="35">
        <v>0</v>
      </c>
      <c r="R18" s="35">
        <v>0</v>
      </c>
      <c r="S18" s="35">
        <v>0.13</v>
      </c>
      <c r="T18" s="35">
        <v>0.75</v>
      </c>
      <c r="U18" s="35">
        <v>119.19</v>
      </c>
      <c r="V18" s="35">
        <v>127.23</v>
      </c>
      <c r="W18" s="35">
        <v>21.6</v>
      </c>
      <c r="X18" s="35">
        <v>7.04</v>
      </c>
      <c r="Y18" s="35">
        <v>15.07</v>
      </c>
      <c r="Z18" s="35">
        <v>0.28999999999999998</v>
      </c>
      <c r="AA18" s="35">
        <v>0</v>
      </c>
      <c r="AB18" s="35">
        <v>8</v>
      </c>
      <c r="AC18" s="35">
        <v>1.22</v>
      </c>
      <c r="AD18" s="35">
        <v>1.63</v>
      </c>
      <c r="AE18" s="35">
        <v>0.01</v>
      </c>
      <c r="AF18" s="35">
        <v>0.02</v>
      </c>
      <c r="AG18" s="35">
        <v>0.28999999999999998</v>
      </c>
      <c r="AH18" s="35">
        <v>0.39</v>
      </c>
      <c r="AI18" s="35">
        <v>18.399999999999999</v>
      </c>
      <c r="AJ18" s="35">
        <v>0</v>
      </c>
      <c r="AK18" s="35">
        <v>23.19</v>
      </c>
      <c r="AL18" s="35">
        <v>19.989999999999998</v>
      </c>
      <c r="AM18" s="35">
        <v>25.59</v>
      </c>
      <c r="AN18" s="35">
        <v>24.39</v>
      </c>
      <c r="AO18" s="35">
        <v>8.8000000000000007</v>
      </c>
      <c r="AP18" s="35">
        <v>17.989999999999998</v>
      </c>
      <c r="AQ18" s="35">
        <v>4</v>
      </c>
      <c r="AR18" s="35">
        <v>22.39</v>
      </c>
      <c r="AS18" s="35">
        <v>28.39</v>
      </c>
      <c r="AT18" s="35">
        <v>33.99</v>
      </c>
      <c r="AU18" s="35">
        <v>68.78</v>
      </c>
      <c r="AV18" s="35">
        <v>11.2</v>
      </c>
      <c r="AW18" s="35">
        <v>18.79</v>
      </c>
      <c r="AX18" s="35">
        <v>109.96</v>
      </c>
      <c r="AY18" s="35">
        <v>0</v>
      </c>
      <c r="AZ18" s="35">
        <v>23.59</v>
      </c>
      <c r="BA18" s="35">
        <v>23.59</v>
      </c>
      <c r="BB18" s="35">
        <v>19.989999999999998</v>
      </c>
      <c r="BC18" s="35">
        <v>8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48.85</v>
      </c>
      <c r="CC18" s="34">
        <v>12.3</v>
      </c>
      <c r="CE18" s="32">
        <v>1.33</v>
      </c>
      <c r="CG18" s="32">
        <v>16.34</v>
      </c>
      <c r="CH18" s="32">
        <v>7.2</v>
      </c>
      <c r="CI18" s="32">
        <v>11.77</v>
      </c>
      <c r="CJ18" s="32">
        <v>425.2</v>
      </c>
      <c r="CK18" s="32">
        <v>106.29</v>
      </c>
      <c r="CL18" s="32">
        <v>265.74</v>
      </c>
      <c r="CM18" s="32">
        <v>10.48</v>
      </c>
      <c r="CN18" s="32">
        <v>8.8699999999999992</v>
      </c>
      <c r="CO18" s="32">
        <v>9.67</v>
      </c>
      <c r="CP18" s="32">
        <v>1.8</v>
      </c>
      <c r="CQ18" s="32">
        <v>0.3</v>
      </c>
      <c r="CR18" s="32">
        <v>7.46</v>
      </c>
    </row>
    <row r="19" spans="1:96" s="32" customFormat="1" ht="24">
      <c r="A19" s="32" t="str">
        <f>"18/2"</f>
        <v>18/2</v>
      </c>
      <c r="B19" s="33" t="s">
        <v>100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12.88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7.81</v>
      </c>
    </row>
    <row r="20" spans="1:96" s="32" customFormat="1">
      <c r="A20" s="32" t="str">
        <f>"39/3"</f>
        <v>39/3</v>
      </c>
      <c r="B20" s="33" t="s">
        <v>101</v>
      </c>
      <c r="C20" s="34" t="str">
        <f>"150"</f>
        <v>150</v>
      </c>
      <c r="D20" s="34">
        <v>6.58</v>
      </c>
      <c r="E20" s="34">
        <v>0</v>
      </c>
      <c r="F20" s="34">
        <v>1.72</v>
      </c>
      <c r="G20" s="34">
        <v>1.72</v>
      </c>
      <c r="H20" s="34">
        <v>34.47</v>
      </c>
      <c r="I20" s="34">
        <v>170.91364949999999</v>
      </c>
      <c r="J20" s="35">
        <v>0.32</v>
      </c>
      <c r="K20" s="35">
        <v>0</v>
      </c>
      <c r="L20" s="35">
        <v>0</v>
      </c>
      <c r="M20" s="35">
        <v>0</v>
      </c>
      <c r="N20" s="35">
        <v>0.73</v>
      </c>
      <c r="O20" s="35">
        <v>28.03</v>
      </c>
      <c r="P20" s="35">
        <v>5.72</v>
      </c>
      <c r="Q20" s="35">
        <v>0</v>
      </c>
      <c r="R20" s="35">
        <v>0</v>
      </c>
      <c r="S20" s="35">
        <v>0</v>
      </c>
      <c r="T20" s="35">
        <v>1.65</v>
      </c>
      <c r="U20" s="35">
        <v>289</v>
      </c>
      <c r="V20" s="35">
        <v>200.39</v>
      </c>
      <c r="W20" s="35">
        <v>13.01</v>
      </c>
      <c r="X20" s="35">
        <v>101.33</v>
      </c>
      <c r="Y20" s="35">
        <v>148.1</v>
      </c>
      <c r="Z20" s="35">
        <v>3.48</v>
      </c>
      <c r="AA20" s="35">
        <v>0</v>
      </c>
      <c r="AB20" s="35">
        <v>4.79</v>
      </c>
      <c r="AC20" s="35">
        <v>1.07</v>
      </c>
      <c r="AD20" s="35">
        <v>0.43</v>
      </c>
      <c r="AE20" s="35">
        <v>0.19</v>
      </c>
      <c r="AF20" s="35">
        <v>0.1</v>
      </c>
      <c r="AG20" s="35">
        <v>1.9</v>
      </c>
      <c r="AH20" s="35">
        <v>3.83</v>
      </c>
      <c r="AI20" s="35">
        <v>0</v>
      </c>
      <c r="AJ20" s="35">
        <v>0</v>
      </c>
      <c r="AK20" s="35">
        <v>307.89</v>
      </c>
      <c r="AL20" s="35">
        <v>240.05</v>
      </c>
      <c r="AM20" s="35">
        <v>388.78</v>
      </c>
      <c r="AN20" s="35">
        <v>276.58</v>
      </c>
      <c r="AO20" s="35">
        <v>166.99</v>
      </c>
      <c r="AP20" s="35">
        <v>208.74</v>
      </c>
      <c r="AQ20" s="35">
        <v>93.93</v>
      </c>
      <c r="AR20" s="35">
        <v>308.94</v>
      </c>
      <c r="AS20" s="35">
        <v>302.67</v>
      </c>
      <c r="AT20" s="35">
        <v>584.47</v>
      </c>
      <c r="AU20" s="35">
        <v>575.08000000000004</v>
      </c>
      <c r="AV20" s="35">
        <v>156.56</v>
      </c>
      <c r="AW20" s="35">
        <v>375.73</v>
      </c>
      <c r="AX20" s="35">
        <v>1179.3800000000001</v>
      </c>
      <c r="AY20" s="35">
        <v>0</v>
      </c>
      <c r="AZ20" s="35">
        <v>260.93</v>
      </c>
      <c r="BA20" s="35">
        <v>316.24</v>
      </c>
      <c r="BB20" s="35">
        <v>224.4</v>
      </c>
      <c r="BC20" s="35">
        <v>172.21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0.01</v>
      </c>
      <c r="BJ20" s="35">
        <v>0</v>
      </c>
      <c r="BK20" s="35">
        <v>0.28000000000000003</v>
      </c>
      <c r="BL20" s="35">
        <v>0</v>
      </c>
      <c r="BM20" s="35">
        <v>0.02</v>
      </c>
      <c r="BN20" s="35">
        <v>0.01</v>
      </c>
      <c r="BO20" s="35">
        <v>0</v>
      </c>
      <c r="BP20" s="35">
        <v>0</v>
      </c>
      <c r="BQ20" s="35">
        <v>0</v>
      </c>
      <c r="BR20" s="35">
        <v>0.01</v>
      </c>
      <c r="BS20" s="35">
        <v>0.56000000000000005</v>
      </c>
      <c r="BT20" s="35">
        <v>0.01</v>
      </c>
      <c r="BU20" s="35">
        <v>0</v>
      </c>
      <c r="BV20" s="35">
        <v>0.55000000000000004</v>
      </c>
      <c r="BW20" s="35">
        <v>0.05</v>
      </c>
      <c r="BX20" s="35">
        <v>0</v>
      </c>
      <c r="BY20" s="35">
        <v>0</v>
      </c>
      <c r="BZ20" s="35">
        <v>0</v>
      </c>
      <c r="CA20" s="35">
        <v>0</v>
      </c>
      <c r="CB20" s="35">
        <v>87.71</v>
      </c>
      <c r="CC20" s="34">
        <v>3.53</v>
      </c>
      <c r="CE20" s="32">
        <v>0.8</v>
      </c>
      <c r="CG20" s="32">
        <v>33.36</v>
      </c>
      <c r="CH20" s="32">
        <v>18.36</v>
      </c>
      <c r="CI20" s="32">
        <v>25.86</v>
      </c>
      <c r="CJ20" s="32">
        <v>2085.3200000000002</v>
      </c>
      <c r="CK20" s="32">
        <v>1026.8</v>
      </c>
      <c r="CL20" s="32">
        <v>1556.06</v>
      </c>
      <c r="CM20" s="32">
        <v>30.49</v>
      </c>
      <c r="CN20" s="32">
        <v>20.28</v>
      </c>
      <c r="CO20" s="32">
        <v>25.39</v>
      </c>
      <c r="CP20" s="32">
        <v>0</v>
      </c>
      <c r="CQ20" s="32">
        <v>0.75</v>
      </c>
      <c r="CR20" s="32">
        <v>2.14</v>
      </c>
    </row>
    <row r="21" spans="1:96" s="32" customFormat="1">
      <c r="A21" s="32" t="str">
        <f>"12/8"</f>
        <v>12/8</v>
      </c>
      <c r="B21" s="33" t="s">
        <v>102</v>
      </c>
      <c r="C21" s="34" t="str">
        <f>"90"</f>
        <v>90</v>
      </c>
      <c r="D21" s="34">
        <v>12.76</v>
      </c>
      <c r="E21" s="34">
        <v>11.98</v>
      </c>
      <c r="F21" s="34">
        <v>30.81</v>
      </c>
      <c r="G21" s="34">
        <v>2.91</v>
      </c>
      <c r="H21" s="34">
        <v>4.8099999999999996</v>
      </c>
      <c r="I21" s="34">
        <v>346.85121000000004</v>
      </c>
      <c r="J21" s="35">
        <v>10.79</v>
      </c>
      <c r="K21" s="35">
        <v>1.95</v>
      </c>
      <c r="L21" s="35">
        <v>0</v>
      </c>
      <c r="M21" s="35">
        <v>0</v>
      </c>
      <c r="N21" s="35">
        <v>2.1800000000000002</v>
      </c>
      <c r="O21" s="35">
        <v>2.12</v>
      </c>
      <c r="P21" s="35">
        <v>0.51</v>
      </c>
      <c r="Q21" s="35">
        <v>0</v>
      </c>
      <c r="R21" s="35">
        <v>0</v>
      </c>
      <c r="S21" s="35">
        <v>0.19</v>
      </c>
      <c r="T21" s="35">
        <v>1.56</v>
      </c>
      <c r="U21" s="35">
        <v>215.58</v>
      </c>
      <c r="V21" s="35">
        <v>318.79000000000002</v>
      </c>
      <c r="W21" s="35">
        <v>12.52</v>
      </c>
      <c r="X21" s="35">
        <v>25.45</v>
      </c>
      <c r="Y21" s="35">
        <v>150.83000000000001</v>
      </c>
      <c r="Z21" s="35">
        <v>1.71</v>
      </c>
      <c r="AA21" s="35">
        <v>0</v>
      </c>
      <c r="AB21" s="35">
        <v>107.1</v>
      </c>
      <c r="AC21" s="35">
        <v>21</v>
      </c>
      <c r="AD21" s="35">
        <v>1.81</v>
      </c>
      <c r="AE21" s="35">
        <v>0.34</v>
      </c>
      <c r="AF21" s="35">
        <v>0.11</v>
      </c>
      <c r="AG21" s="35">
        <v>2.11</v>
      </c>
      <c r="AH21" s="35">
        <v>5.44</v>
      </c>
      <c r="AI21" s="35">
        <v>1.28</v>
      </c>
      <c r="AJ21" s="35">
        <v>0</v>
      </c>
      <c r="AK21" s="35">
        <v>709.72</v>
      </c>
      <c r="AL21" s="35">
        <v>605.49</v>
      </c>
      <c r="AM21" s="35">
        <v>922.88</v>
      </c>
      <c r="AN21" s="35">
        <v>1045.29</v>
      </c>
      <c r="AO21" s="35">
        <v>290.92</v>
      </c>
      <c r="AP21" s="35">
        <v>556.85</v>
      </c>
      <c r="AQ21" s="35">
        <v>162.88999999999999</v>
      </c>
      <c r="AR21" s="35">
        <v>500.24</v>
      </c>
      <c r="AS21" s="35">
        <v>657.11</v>
      </c>
      <c r="AT21" s="35">
        <v>747.93</v>
      </c>
      <c r="AU21" s="35">
        <v>1117.4000000000001</v>
      </c>
      <c r="AV21" s="35">
        <v>487.51</v>
      </c>
      <c r="AW21" s="35">
        <v>592.32000000000005</v>
      </c>
      <c r="AX21" s="35">
        <v>1951.29</v>
      </c>
      <c r="AY21" s="35">
        <v>142.44</v>
      </c>
      <c r="AZ21" s="35">
        <v>572.28</v>
      </c>
      <c r="BA21" s="35">
        <v>526.21</v>
      </c>
      <c r="BB21" s="35">
        <v>442.84</v>
      </c>
      <c r="BC21" s="35">
        <v>159.04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0.18</v>
      </c>
      <c r="BL21" s="35">
        <v>0</v>
      </c>
      <c r="BM21" s="35">
        <v>0.12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0.68</v>
      </c>
      <c r="BT21" s="35">
        <v>0</v>
      </c>
      <c r="BU21" s="35">
        <v>0</v>
      </c>
      <c r="BV21" s="35">
        <v>1.7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114.21</v>
      </c>
      <c r="CC21" s="34">
        <v>53.09</v>
      </c>
      <c r="CE21" s="32">
        <v>17.850000000000001</v>
      </c>
      <c r="CG21" s="32">
        <v>25.28</v>
      </c>
      <c r="CH21" s="32">
        <v>16.28</v>
      </c>
      <c r="CI21" s="32">
        <v>20.78</v>
      </c>
      <c r="CJ21" s="32">
        <v>3120.68</v>
      </c>
      <c r="CK21" s="32">
        <v>1914.52</v>
      </c>
      <c r="CL21" s="32">
        <v>2517.6</v>
      </c>
      <c r="CM21" s="32">
        <v>31.35</v>
      </c>
      <c r="CN21" s="32">
        <v>19.78</v>
      </c>
      <c r="CO21" s="32">
        <v>25.6</v>
      </c>
      <c r="CP21" s="32">
        <v>0</v>
      </c>
      <c r="CQ21" s="32">
        <v>0.45</v>
      </c>
      <c r="CR21" s="32">
        <v>32.18</v>
      </c>
    </row>
    <row r="22" spans="1:96" s="32" customFormat="1">
      <c r="A22" s="32" t="str">
        <f>"2"</f>
        <v>2</v>
      </c>
      <c r="B22" s="33" t="s">
        <v>95</v>
      </c>
      <c r="C22" s="34" t="str">
        <f>"27,9"</f>
        <v>27,9</v>
      </c>
      <c r="D22" s="34">
        <v>1.84</v>
      </c>
      <c r="E22" s="34">
        <v>0</v>
      </c>
      <c r="F22" s="34">
        <v>0.18</v>
      </c>
      <c r="G22" s="34">
        <v>0.18</v>
      </c>
      <c r="H22" s="34">
        <v>13.09</v>
      </c>
      <c r="I22" s="34">
        <v>62.468379000000006</v>
      </c>
      <c r="J22" s="35">
        <v>0</v>
      </c>
      <c r="K22" s="35">
        <v>0</v>
      </c>
      <c r="L22" s="35">
        <v>0</v>
      </c>
      <c r="M22" s="35">
        <v>0</v>
      </c>
      <c r="N22" s="35">
        <v>0.31</v>
      </c>
      <c r="O22" s="35">
        <v>12.72</v>
      </c>
      <c r="P22" s="35">
        <v>0.06</v>
      </c>
      <c r="Q22" s="35">
        <v>0</v>
      </c>
      <c r="R22" s="35">
        <v>0</v>
      </c>
      <c r="S22" s="35">
        <v>0</v>
      </c>
      <c r="T22" s="35">
        <v>0.5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89.08</v>
      </c>
      <c r="AL22" s="35">
        <v>92.72</v>
      </c>
      <c r="AM22" s="35">
        <v>142</v>
      </c>
      <c r="AN22" s="35">
        <v>47.09</v>
      </c>
      <c r="AO22" s="35">
        <v>27.91</v>
      </c>
      <c r="AP22" s="35">
        <v>55.83</v>
      </c>
      <c r="AQ22" s="35">
        <v>21.12</v>
      </c>
      <c r="AR22" s="35">
        <v>100.98</v>
      </c>
      <c r="AS22" s="35">
        <v>62.62</v>
      </c>
      <c r="AT22" s="35">
        <v>87.38</v>
      </c>
      <c r="AU22" s="35">
        <v>72.09</v>
      </c>
      <c r="AV22" s="35">
        <v>37.869999999999997</v>
      </c>
      <c r="AW22" s="35">
        <v>66.989999999999995</v>
      </c>
      <c r="AX22" s="35">
        <v>560.22</v>
      </c>
      <c r="AY22" s="35">
        <v>0</v>
      </c>
      <c r="AZ22" s="35">
        <v>182.53</v>
      </c>
      <c r="BA22" s="35">
        <v>79.37</v>
      </c>
      <c r="BB22" s="35">
        <v>52.67</v>
      </c>
      <c r="BC22" s="35">
        <v>41.75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0.08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10.91</v>
      </c>
      <c r="CC22" s="34">
        <v>2.0099999999999998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1.67</v>
      </c>
    </row>
    <row r="23" spans="1:96" s="32" customFormat="1">
      <c r="A23" s="32" t="str">
        <f>"3"</f>
        <v>3</v>
      </c>
      <c r="B23" s="33" t="s">
        <v>103</v>
      </c>
      <c r="C23" s="34" t="str">
        <f>"30"</f>
        <v>30</v>
      </c>
      <c r="D23" s="34">
        <v>1.98</v>
      </c>
      <c r="E23" s="34">
        <v>0</v>
      </c>
      <c r="F23" s="34">
        <v>0.36</v>
      </c>
      <c r="G23" s="34">
        <v>0.36</v>
      </c>
      <c r="H23" s="34">
        <v>12.51</v>
      </c>
      <c r="I23" s="34">
        <v>58.013999999999996</v>
      </c>
      <c r="J23" s="35">
        <v>0.06</v>
      </c>
      <c r="K23" s="35">
        <v>0</v>
      </c>
      <c r="L23" s="35">
        <v>0</v>
      </c>
      <c r="M23" s="35">
        <v>0</v>
      </c>
      <c r="N23" s="35">
        <v>0.36</v>
      </c>
      <c r="O23" s="35">
        <v>9.66</v>
      </c>
      <c r="P23" s="35">
        <v>2.4900000000000002</v>
      </c>
      <c r="Q23" s="35">
        <v>0</v>
      </c>
      <c r="R23" s="35">
        <v>0</v>
      </c>
      <c r="S23" s="35">
        <v>0.3</v>
      </c>
      <c r="T23" s="35">
        <v>0.75</v>
      </c>
      <c r="U23" s="35">
        <v>183</v>
      </c>
      <c r="V23" s="35">
        <v>73.5</v>
      </c>
      <c r="W23" s="35">
        <v>10.5</v>
      </c>
      <c r="X23" s="35">
        <v>14.1</v>
      </c>
      <c r="Y23" s="35">
        <v>47.4</v>
      </c>
      <c r="Z23" s="35">
        <v>1.17</v>
      </c>
      <c r="AA23" s="35">
        <v>0</v>
      </c>
      <c r="AB23" s="35">
        <v>1.5</v>
      </c>
      <c r="AC23" s="35">
        <v>0.3</v>
      </c>
      <c r="AD23" s="35">
        <v>0.42</v>
      </c>
      <c r="AE23" s="35">
        <v>0.05</v>
      </c>
      <c r="AF23" s="35">
        <v>0.02</v>
      </c>
      <c r="AG23" s="35">
        <v>0.21</v>
      </c>
      <c r="AH23" s="35">
        <v>0.6</v>
      </c>
      <c r="AI23" s="35">
        <v>0</v>
      </c>
      <c r="AJ23" s="35">
        <v>0</v>
      </c>
      <c r="AK23" s="35">
        <v>96.6</v>
      </c>
      <c r="AL23" s="35">
        <v>74.400000000000006</v>
      </c>
      <c r="AM23" s="35">
        <v>128.1</v>
      </c>
      <c r="AN23" s="35">
        <v>66.900000000000006</v>
      </c>
      <c r="AO23" s="35">
        <v>27.9</v>
      </c>
      <c r="AP23" s="35">
        <v>59.4</v>
      </c>
      <c r="AQ23" s="35">
        <v>24</v>
      </c>
      <c r="AR23" s="35">
        <v>111.3</v>
      </c>
      <c r="AS23" s="35">
        <v>89.1</v>
      </c>
      <c r="AT23" s="35">
        <v>87.3</v>
      </c>
      <c r="AU23" s="35">
        <v>139.19999999999999</v>
      </c>
      <c r="AV23" s="35">
        <v>37.200000000000003</v>
      </c>
      <c r="AW23" s="35">
        <v>93</v>
      </c>
      <c r="AX23" s="35">
        <v>458.7</v>
      </c>
      <c r="AY23" s="35">
        <v>0</v>
      </c>
      <c r="AZ23" s="35">
        <v>157.80000000000001</v>
      </c>
      <c r="BA23" s="35">
        <v>87.3</v>
      </c>
      <c r="BB23" s="35">
        <v>54</v>
      </c>
      <c r="BC23" s="35">
        <v>39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0.14000000000000001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14.1</v>
      </c>
      <c r="CC23" s="34">
        <v>2.2200000000000002</v>
      </c>
      <c r="CE23" s="32">
        <v>0.25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1.85</v>
      </c>
    </row>
    <row r="24" spans="1:96" s="28" customFormat="1">
      <c r="A24" s="28" t="str">
        <f>"5"</f>
        <v>5</v>
      </c>
      <c r="B24" s="29" t="s">
        <v>104</v>
      </c>
      <c r="C24" s="30" t="str">
        <f>"200"</f>
        <v>200</v>
      </c>
      <c r="D24" s="30">
        <v>1</v>
      </c>
      <c r="E24" s="30">
        <v>0</v>
      </c>
      <c r="F24" s="30">
        <v>0.2</v>
      </c>
      <c r="G24" s="30">
        <v>0</v>
      </c>
      <c r="H24" s="30">
        <v>20.6</v>
      </c>
      <c r="I24" s="30">
        <v>86.47999999999999</v>
      </c>
      <c r="J24" s="31">
        <v>0</v>
      </c>
      <c r="K24" s="31">
        <v>0</v>
      </c>
      <c r="L24" s="31">
        <v>0</v>
      </c>
      <c r="M24" s="31">
        <v>0</v>
      </c>
      <c r="N24" s="31">
        <v>19.8</v>
      </c>
      <c r="O24" s="31">
        <v>0.4</v>
      </c>
      <c r="P24" s="31">
        <v>0.4</v>
      </c>
      <c r="Q24" s="31">
        <v>0</v>
      </c>
      <c r="R24" s="31">
        <v>0</v>
      </c>
      <c r="S24" s="31">
        <v>1</v>
      </c>
      <c r="T24" s="31">
        <v>0.6</v>
      </c>
      <c r="U24" s="31">
        <v>12</v>
      </c>
      <c r="V24" s="31">
        <v>240</v>
      </c>
      <c r="W24" s="31">
        <v>14</v>
      </c>
      <c r="X24" s="31">
        <v>8</v>
      </c>
      <c r="Y24" s="31">
        <v>14</v>
      </c>
      <c r="Z24" s="31">
        <v>2.8</v>
      </c>
      <c r="AA24" s="31">
        <v>0</v>
      </c>
      <c r="AB24" s="31">
        <v>0</v>
      </c>
      <c r="AC24" s="31">
        <v>0</v>
      </c>
      <c r="AD24" s="31">
        <v>0.2</v>
      </c>
      <c r="AE24" s="31">
        <v>0.02</v>
      </c>
      <c r="AF24" s="31">
        <v>0.02</v>
      </c>
      <c r="AG24" s="31">
        <v>0.2</v>
      </c>
      <c r="AH24" s="31">
        <v>0.4</v>
      </c>
      <c r="AI24" s="31">
        <v>4</v>
      </c>
      <c r="AJ24" s="31">
        <v>0.4</v>
      </c>
      <c r="AK24" s="31">
        <v>16</v>
      </c>
      <c r="AL24" s="31">
        <v>20</v>
      </c>
      <c r="AM24" s="31">
        <v>28</v>
      </c>
      <c r="AN24" s="31">
        <v>28</v>
      </c>
      <c r="AO24" s="31">
        <v>4</v>
      </c>
      <c r="AP24" s="31">
        <v>16</v>
      </c>
      <c r="AQ24" s="31">
        <v>4</v>
      </c>
      <c r="AR24" s="31">
        <v>14</v>
      </c>
      <c r="AS24" s="31">
        <v>26</v>
      </c>
      <c r="AT24" s="31">
        <v>16</v>
      </c>
      <c r="AU24" s="31">
        <v>116</v>
      </c>
      <c r="AV24" s="31">
        <v>10</v>
      </c>
      <c r="AW24" s="31">
        <v>22</v>
      </c>
      <c r="AX24" s="31">
        <v>64</v>
      </c>
      <c r="AY24" s="31">
        <v>0</v>
      </c>
      <c r="AZ24" s="31">
        <v>20</v>
      </c>
      <c r="BA24" s="31">
        <v>24</v>
      </c>
      <c r="BB24" s="31">
        <v>10</v>
      </c>
      <c r="BC24" s="31">
        <v>8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176.2</v>
      </c>
      <c r="CC24" s="30">
        <v>9.84</v>
      </c>
      <c r="CE24" s="28">
        <v>0</v>
      </c>
      <c r="CG24" s="28">
        <v>4</v>
      </c>
      <c r="CH24" s="28">
        <v>4</v>
      </c>
      <c r="CI24" s="28">
        <v>4</v>
      </c>
      <c r="CJ24" s="28">
        <v>400</v>
      </c>
      <c r="CK24" s="28">
        <v>182</v>
      </c>
      <c r="CL24" s="28">
        <v>291</v>
      </c>
      <c r="CM24" s="28">
        <v>0.6</v>
      </c>
      <c r="CN24" s="28">
        <v>0.6</v>
      </c>
      <c r="CO24" s="28">
        <v>0.6</v>
      </c>
      <c r="CP24" s="28">
        <v>0</v>
      </c>
      <c r="CQ24" s="28">
        <v>0</v>
      </c>
      <c r="CR24" s="28">
        <v>8.1999999999999993</v>
      </c>
    </row>
    <row r="25" spans="1:96" s="36" customFormat="1" ht="11.4">
      <c r="B25" s="37" t="s">
        <v>105</v>
      </c>
      <c r="C25" s="38"/>
      <c r="D25" s="38">
        <v>27.7</v>
      </c>
      <c r="E25" s="38">
        <v>11.98</v>
      </c>
      <c r="F25" s="38">
        <v>38.840000000000003</v>
      </c>
      <c r="G25" s="38">
        <v>10.74</v>
      </c>
      <c r="H25" s="38">
        <v>110.36</v>
      </c>
      <c r="I25" s="38">
        <v>884.79</v>
      </c>
      <c r="J25" s="39">
        <v>11.9</v>
      </c>
      <c r="K25" s="39">
        <v>5.33</v>
      </c>
      <c r="L25" s="39">
        <v>0</v>
      </c>
      <c r="M25" s="39">
        <v>0</v>
      </c>
      <c r="N25" s="39">
        <v>29.51</v>
      </c>
      <c r="O25" s="39">
        <v>69.180000000000007</v>
      </c>
      <c r="P25" s="39">
        <v>11.67</v>
      </c>
      <c r="Q25" s="39">
        <v>0</v>
      </c>
      <c r="R25" s="39">
        <v>0</v>
      </c>
      <c r="S25" s="39">
        <v>1.77</v>
      </c>
      <c r="T25" s="39">
        <v>7.44</v>
      </c>
      <c r="U25" s="39">
        <v>1130.7</v>
      </c>
      <c r="V25" s="39">
        <v>1318.07</v>
      </c>
      <c r="W25" s="39">
        <v>86.26</v>
      </c>
      <c r="X25" s="39">
        <v>174.26</v>
      </c>
      <c r="Y25" s="39">
        <v>423.16</v>
      </c>
      <c r="Z25" s="39">
        <v>10.25</v>
      </c>
      <c r="AA25" s="39">
        <v>0</v>
      </c>
      <c r="AB25" s="39">
        <v>1168.27</v>
      </c>
      <c r="AC25" s="39">
        <v>217.27</v>
      </c>
      <c r="AD25" s="39">
        <v>5.48</v>
      </c>
      <c r="AE25" s="39">
        <v>0.7</v>
      </c>
      <c r="AF25" s="39">
        <v>0.31</v>
      </c>
      <c r="AG25" s="39">
        <v>5.52</v>
      </c>
      <c r="AH25" s="39">
        <v>12.15</v>
      </c>
      <c r="AI25" s="39">
        <v>28.58</v>
      </c>
      <c r="AJ25" s="39">
        <v>0.4</v>
      </c>
      <c r="AK25" s="39">
        <v>1315.11</v>
      </c>
      <c r="AL25" s="39">
        <v>1128.04</v>
      </c>
      <c r="AM25" s="39">
        <v>1760.86</v>
      </c>
      <c r="AN25" s="39">
        <v>1553.92</v>
      </c>
      <c r="AO25" s="39">
        <v>550.72</v>
      </c>
      <c r="AP25" s="39">
        <v>975.97</v>
      </c>
      <c r="AQ25" s="39">
        <v>333.31</v>
      </c>
      <c r="AR25" s="39">
        <v>1141.57</v>
      </c>
      <c r="AS25" s="39">
        <v>1240.73</v>
      </c>
      <c r="AT25" s="39">
        <v>1695.31</v>
      </c>
      <c r="AU25" s="39">
        <v>2179.31</v>
      </c>
      <c r="AV25" s="39">
        <v>772.63</v>
      </c>
      <c r="AW25" s="39">
        <v>1234.8699999999999</v>
      </c>
      <c r="AX25" s="39">
        <v>4825.29</v>
      </c>
      <c r="AY25" s="39">
        <v>142.44</v>
      </c>
      <c r="AZ25" s="39">
        <v>1349.48</v>
      </c>
      <c r="BA25" s="39">
        <v>1132.96</v>
      </c>
      <c r="BB25" s="39">
        <v>851.21</v>
      </c>
      <c r="BC25" s="39">
        <v>459.54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0.01</v>
      </c>
      <c r="BJ25" s="39">
        <v>0</v>
      </c>
      <c r="BK25" s="39">
        <v>0.9</v>
      </c>
      <c r="BL25" s="39">
        <v>0</v>
      </c>
      <c r="BM25" s="39">
        <v>0.36</v>
      </c>
      <c r="BN25" s="39">
        <v>0.04</v>
      </c>
      <c r="BO25" s="39">
        <v>0.06</v>
      </c>
      <c r="BP25" s="39">
        <v>0</v>
      </c>
      <c r="BQ25" s="39">
        <v>0</v>
      </c>
      <c r="BR25" s="39">
        <v>0.02</v>
      </c>
      <c r="BS25" s="39">
        <v>2.59</v>
      </c>
      <c r="BT25" s="39">
        <v>0.01</v>
      </c>
      <c r="BU25" s="39">
        <v>0</v>
      </c>
      <c r="BV25" s="39">
        <v>5.58</v>
      </c>
      <c r="BW25" s="39">
        <v>0.08</v>
      </c>
      <c r="BX25" s="39">
        <v>0</v>
      </c>
      <c r="BY25" s="39">
        <v>0</v>
      </c>
      <c r="BZ25" s="39">
        <v>0</v>
      </c>
      <c r="CA25" s="39">
        <v>0</v>
      </c>
      <c r="CB25" s="39">
        <v>660.82</v>
      </c>
      <c r="CC25" s="38">
        <f>SUM($CC$17:$CC$24)</f>
        <v>95.870000000000019</v>
      </c>
      <c r="CD25" s="36">
        <f>$I$25/$I$49*100</f>
        <v>26.96100239507091</v>
      </c>
      <c r="CE25" s="36">
        <v>194.71</v>
      </c>
      <c r="CG25" s="36">
        <v>122.73</v>
      </c>
      <c r="CH25" s="36">
        <v>73.55</v>
      </c>
      <c r="CI25" s="36">
        <v>98.14</v>
      </c>
      <c r="CJ25" s="36">
        <v>8474.85</v>
      </c>
      <c r="CK25" s="36">
        <v>4336.9799999999996</v>
      </c>
      <c r="CL25" s="36">
        <v>6405.91</v>
      </c>
      <c r="CM25" s="36">
        <v>132.44</v>
      </c>
      <c r="CN25" s="36">
        <v>85.46</v>
      </c>
      <c r="CO25" s="36">
        <v>108.98</v>
      </c>
      <c r="CP25" s="36">
        <v>1.8</v>
      </c>
      <c r="CQ25" s="36">
        <v>2.2999999999999998</v>
      </c>
    </row>
    <row r="26" spans="1:96">
      <c r="B26" s="27" t="s">
        <v>106</v>
      </c>
      <c r="C26" s="16"/>
      <c r="D26" s="16"/>
      <c r="E26" s="16"/>
      <c r="F26" s="16"/>
      <c r="G26" s="16"/>
      <c r="H26" s="16"/>
      <c r="I26" s="16"/>
    </row>
    <row r="27" spans="1:96" s="28" customFormat="1">
      <c r="A27" s="28" t="str">
        <f>"13"</f>
        <v>13</v>
      </c>
      <c r="B27" s="29" t="s">
        <v>107</v>
      </c>
      <c r="C27" s="30" t="str">
        <f>"150"</f>
        <v>150</v>
      </c>
      <c r="D27" s="30">
        <v>0.6</v>
      </c>
      <c r="E27" s="30">
        <v>0</v>
      </c>
      <c r="F27" s="30">
        <v>0.6</v>
      </c>
      <c r="G27" s="30">
        <v>0.6</v>
      </c>
      <c r="H27" s="30">
        <v>17.399999999999999</v>
      </c>
      <c r="I27" s="30">
        <v>73.02</v>
      </c>
      <c r="J27" s="31">
        <v>0.15</v>
      </c>
      <c r="K27" s="31">
        <v>0</v>
      </c>
      <c r="L27" s="31">
        <v>0</v>
      </c>
      <c r="M27" s="31">
        <v>0</v>
      </c>
      <c r="N27" s="31">
        <v>13.5</v>
      </c>
      <c r="O27" s="31">
        <v>1.2</v>
      </c>
      <c r="P27" s="31">
        <v>2.7</v>
      </c>
      <c r="Q27" s="31">
        <v>0</v>
      </c>
      <c r="R27" s="31">
        <v>0</v>
      </c>
      <c r="S27" s="31">
        <v>1.2</v>
      </c>
      <c r="T27" s="31">
        <v>0.75</v>
      </c>
      <c r="U27" s="31">
        <v>39</v>
      </c>
      <c r="V27" s="31">
        <v>417</v>
      </c>
      <c r="W27" s="31">
        <v>24</v>
      </c>
      <c r="X27" s="31">
        <v>13.5</v>
      </c>
      <c r="Y27" s="31">
        <v>16.5</v>
      </c>
      <c r="Z27" s="31">
        <v>3.3</v>
      </c>
      <c r="AA27" s="31">
        <v>0</v>
      </c>
      <c r="AB27" s="31">
        <v>45</v>
      </c>
      <c r="AC27" s="31">
        <v>7.5</v>
      </c>
      <c r="AD27" s="31">
        <v>0.3</v>
      </c>
      <c r="AE27" s="31">
        <v>0.05</v>
      </c>
      <c r="AF27" s="31">
        <v>0.03</v>
      </c>
      <c r="AG27" s="31">
        <v>0.45</v>
      </c>
      <c r="AH27" s="31">
        <v>0.6</v>
      </c>
      <c r="AI27" s="31">
        <v>15</v>
      </c>
      <c r="AJ27" s="31">
        <v>0</v>
      </c>
      <c r="AK27" s="31">
        <v>18</v>
      </c>
      <c r="AL27" s="31">
        <v>19.5</v>
      </c>
      <c r="AM27" s="31">
        <v>28.5</v>
      </c>
      <c r="AN27" s="31">
        <v>27</v>
      </c>
      <c r="AO27" s="31">
        <v>4.5</v>
      </c>
      <c r="AP27" s="31">
        <v>16.5</v>
      </c>
      <c r="AQ27" s="31">
        <v>4.5</v>
      </c>
      <c r="AR27" s="31">
        <v>13.5</v>
      </c>
      <c r="AS27" s="31">
        <v>25.5</v>
      </c>
      <c r="AT27" s="31">
        <v>15</v>
      </c>
      <c r="AU27" s="31">
        <v>117</v>
      </c>
      <c r="AV27" s="31">
        <v>10.5</v>
      </c>
      <c r="AW27" s="31">
        <v>21</v>
      </c>
      <c r="AX27" s="31">
        <v>63</v>
      </c>
      <c r="AY27" s="31">
        <v>0</v>
      </c>
      <c r="AZ27" s="31">
        <v>19.5</v>
      </c>
      <c r="BA27" s="31">
        <v>24</v>
      </c>
      <c r="BB27" s="31">
        <v>9</v>
      </c>
      <c r="BC27" s="31">
        <v>7.5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129.44999999999999</v>
      </c>
      <c r="CC27" s="30">
        <v>27</v>
      </c>
      <c r="CE27" s="28">
        <v>7.5</v>
      </c>
      <c r="CG27" s="28">
        <v>3.2</v>
      </c>
      <c r="CH27" s="28">
        <v>3.2</v>
      </c>
      <c r="CI27" s="28">
        <v>3.2</v>
      </c>
      <c r="CJ27" s="28">
        <v>240</v>
      </c>
      <c r="CK27" s="28">
        <v>240</v>
      </c>
      <c r="CL27" s="28">
        <v>240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22.5</v>
      </c>
    </row>
    <row r="28" spans="1:96" s="36" customFormat="1" ht="11.4">
      <c r="B28" s="37" t="s">
        <v>108</v>
      </c>
      <c r="C28" s="38"/>
      <c r="D28" s="38">
        <v>0.6</v>
      </c>
      <c r="E28" s="38">
        <v>0</v>
      </c>
      <c r="F28" s="38">
        <v>0.6</v>
      </c>
      <c r="G28" s="38">
        <v>0.6</v>
      </c>
      <c r="H28" s="38">
        <v>17.399999999999999</v>
      </c>
      <c r="I28" s="38">
        <v>73.02</v>
      </c>
      <c r="J28" s="39">
        <v>0.15</v>
      </c>
      <c r="K28" s="39">
        <v>0</v>
      </c>
      <c r="L28" s="39">
        <v>0</v>
      </c>
      <c r="M28" s="39">
        <v>0</v>
      </c>
      <c r="N28" s="39">
        <v>13.5</v>
      </c>
      <c r="O28" s="39">
        <v>1.2</v>
      </c>
      <c r="P28" s="39">
        <v>2.7</v>
      </c>
      <c r="Q28" s="39">
        <v>0</v>
      </c>
      <c r="R28" s="39">
        <v>0</v>
      </c>
      <c r="S28" s="39">
        <v>1.2</v>
      </c>
      <c r="T28" s="39">
        <v>0.75</v>
      </c>
      <c r="U28" s="39">
        <v>39</v>
      </c>
      <c r="V28" s="39">
        <v>417</v>
      </c>
      <c r="W28" s="39">
        <v>24</v>
      </c>
      <c r="X28" s="39">
        <v>13.5</v>
      </c>
      <c r="Y28" s="39">
        <v>16.5</v>
      </c>
      <c r="Z28" s="39">
        <v>3.3</v>
      </c>
      <c r="AA28" s="39">
        <v>0</v>
      </c>
      <c r="AB28" s="39">
        <v>45</v>
      </c>
      <c r="AC28" s="39">
        <v>7.5</v>
      </c>
      <c r="AD28" s="39">
        <v>0.3</v>
      </c>
      <c r="AE28" s="39">
        <v>0.05</v>
      </c>
      <c r="AF28" s="39">
        <v>0.03</v>
      </c>
      <c r="AG28" s="39">
        <v>0.45</v>
      </c>
      <c r="AH28" s="39">
        <v>0.6</v>
      </c>
      <c r="AI28" s="39">
        <v>15</v>
      </c>
      <c r="AJ28" s="39">
        <v>0</v>
      </c>
      <c r="AK28" s="39">
        <v>18</v>
      </c>
      <c r="AL28" s="39">
        <v>19.5</v>
      </c>
      <c r="AM28" s="39">
        <v>28.5</v>
      </c>
      <c r="AN28" s="39">
        <v>27</v>
      </c>
      <c r="AO28" s="39">
        <v>4.5</v>
      </c>
      <c r="AP28" s="39">
        <v>16.5</v>
      </c>
      <c r="AQ28" s="39">
        <v>4.5</v>
      </c>
      <c r="AR28" s="39">
        <v>13.5</v>
      </c>
      <c r="AS28" s="39">
        <v>25.5</v>
      </c>
      <c r="AT28" s="39">
        <v>15</v>
      </c>
      <c r="AU28" s="39">
        <v>117</v>
      </c>
      <c r="AV28" s="39">
        <v>10.5</v>
      </c>
      <c r="AW28" s="39">
        <v>21</v>
      </c>
      <c r="AX28" s="39">
        <v>63</v>
      </c>
      <c r="AY28" s="39">
        <v>0</v>
      </c>
      <c r="AZ28" s="39">
        <v>19.5</v>
      </c>
      <c r="BA28" s="39">
        <v>24</v>
      </c>
      <c r="BB28" s="39">
        <v>9</v>
      </c>
      <c r="BC28" s="39">
        <v>7.5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129.44999999999999</v>
      </c>
      <c r="CC28" s="38">
        <f>SUM($CC$26:$CC$27)</f>
        <v>27</v>
      </c>
      <c r="CD28" s="36">
        <f>$I$28/$I$49*100</f>
        <v>2.2250391560574574</v>
      </c>
      <c r="CE28" s="36">
        <v>7.5</v>
      </c>
      <c r="CG28" s="36">
        <v>3.2</v>
      </c>
      <c r="CH28" s="36">
        <v>3.2</v>
      </c>
      <c r="CI28" s="36">
        <v>3.2</v>
      </c>
      <c r="CJ28" s="36">
        <v>240</v>
      </c>
      <c r="CK28" s="36">
        <v>240</v>
      </c>
      <c r="CL28" s="36">
        <v>240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5" customFormat="1" ht="11.4">
      <c r="A29" s="85" t="s">
        <v>150</v>
      </c>
    </row>
    <row r="30" spans="1:96">
      <c r="B30" s="27" t="s">
        <v>109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"8/4"</f>
        <v>8/4</v>
      </c>
      <c r="B31" s="33" t="s">
        <v>92</v>
      </c>
      <c r="C31" s="34" t="str">
        <f>"220"</f>
        <v>220</v>
      </c>
      <c r="D31" s="34">
        <v>7.02</v>
      </c>
      <c r="E31" s="34">
        <v>2.6</v>
      </c>
      <c r="F31" s="34">
        <v>8.15</v>
      </c>
      <c r="G31" s="34">
        <v>2.46</v>
      </c>
      <c r="H31" s="34">
        <v>32.08</v>
      </c>
      <c r="I31" s="34">
        <v>226.16624580000001</v>
      </c>
      <c r="J31" s="35">
        <v>4.9000000000000004</v>
      </c>
      <c r="K31" s="35">
        <v>0.12</v>
      </c>
      <c r="L31" s="35">
        <v>0</v>
      </c>
      <c r="M31" s="35">
        <v>0</v>
      </c>
      <c r="N31" s="35">
        <v>8.26</v>
      </c>
      <c r="O31" s="35">
        <v>21.66</v>
      </c>
      <c r="P31" s="35">
        <v>2.16</v>
      </c>
      <c r="Q31" s="35">
        <v>0</v>
      </c>
      <c r="R31" s="35">
        <v>0</v>
      </c>
      <c r="S31" s="35">
        <v>0.09</v>
      </c>
      <c r="T31" s="35">
        <v>2.25</v>
      </c>
      <c r="U31" s="35">
        <v>393.44</v>
      </c>
      <c r="V31" s="35">
        <v>229.7</v>
      </c>
      <c r="W31" s="35">
        <v>115.18</v>
      </c>
      <c r="X31" s="35">
        <v>55.33</v>
      </c>
      <c r="Y31" s="35">
        <v>183.92</v>
      </c>
      <c r="Z31" s="35">
        <v>1.36</v>
      </c>
      <c r="AA31" s="35">
        <v>23.76</v>
      </c>
      <c r="AB31" s="35">
        <v>20.239999999999998</v>
      </c>
      <c r="AC31" s="35">
        <v>44.11</v>
      </c>
      <c r="AD31" s="35">
        <v>0.69</v>
      </c>
      <c r="AE31" s="35">
        <v>0.15</v>
      </c>
      <c r="AF31" s="35">
        <v>0.14000000000000001</v>
      </c>
      <c r="AG31" s="35">
        <v>0.39</v>
      </c>
      <c r="AH31" s="35">
        <v>2.54</v>
      </c>
      <c r="AI31" s="35">
        <v>0.46</v>
      </c>
      <c r="AJ31" s="35">
        <v>0</v>
      </c>
      <c r="AK31" s="35">
        <v>345.46</v>
      </c>
      <c r="AL31" s="35">
        <v>283.45</v>
      </c>
      <c r="AM31" s="35">
        <v>468.61</v>
      </c>
      <c r="AN31" s="35">
        <v>342.31</v>
      </c>
      <c r="AO31" s="35">
        <v>107.5</v>
      </c>
      <c r="AP31" s="35">
        <v>251.42</v>
      </c>
      <c r="AQ31" s="35">
        <v>110.38</v>
      </c>
      <c r="AR31" s="35">
        <v>322.83999999999997</v>
      </c>
      <c r="AS31" s="35">
        <v>182.77</v>
      </c>
      <c r="AT31" s="35">
        <v>275.31</v>
      </c>
      <c r="AU31" s="35">
        <v>343.92</v>
      </c>
      <c r="AV31" s="35">
        <v>92.64</v>
      </c>
      <c r="AW31" s="35">
        <v>380.55</v>
      </c>
      <c r="AX31" s="35">
        <v>732.46</v>
      </c>
      <c r="AY31" s="35">
        <v>0</v>
      </c>
      <c r="AZ31" s="35">
        <v>241.09</v>
      </c>
      <c r="BA31" s="35">
        <v>194.12</v>
      </c>
      <c r="BB31" s="35">
        <v>319.27999999999997</v>
      </c>
      <c r="BC31" s="35">
        <v>127</v>
      </c>
      <c r="BD31" s="35">
        <v>0.13</v>
      </c>
      <c r="BE31" s="35">
        <v>0.06</v>
      </c>
      <c r="BF31" s="35">
        <v>0.03</v>
      </c>
      <c r="BG31" s="35">
        <v>7.0000000000000007E-2</v>
      </c>
      <c r="BH31" s="35">
        <v>0.08</v>
      </c>
      <c r="BI31" s="35">
        <v>0.39</v>
      </c>
      <c r="BJ31" s="35">
        <v>0</v>
      </c>
      <c r="BK31" s="35">
        <v>1.53</v>
      </c>
      <c r="BL31" s="35">
        <v>0</v>
      </c>
      <c r="BM31" s="35">
        <v>0.35</v>
      </c>
      <c r="BN31" s="35">
        <v>0</v>
      </c>
      <c r="BO31" s="35">
        <v>0</v>
      </c>
      <c r="BP31" s="35">
        <v>0</v>
      </c>
      <c r="BQ31" s="35">
        <v>7.0000000000000007E-2</v>
      </c>
      <c r="BR31" s="35">
        <v>0.11</v>
      </c>
      <c r="BS31" s="35">
        <v>1.62</v>
      </c>
      <c r="BT31" s="35">
        <v>0</v>
      </c>
      <c r="BU31" s="35">
        <v>0</v>
      </c>
      <c r="BV31" s="35">
        <v>0.95</v>
      </c>
      <c r="BW31" s="35">
        <v>0.02</v>
      </c>
      <c r="BX31" s="35">
        <v>0</v>
      </c>
      <c r="BY31" s="35">
        <v>0</v>
      </c>
      <c r="BZ31" s="35">
        <v>0</v>
      </c>
      <c r="CA31" s="35">
        <v>0</v>
      </c>
      <c r="CB31" s="35">
        <v>193.93</v>
      </c>
      <c r="CC31" s="34">
        <v>24.37</v>
      </c>
      <c r="CE31" s="32">
        <v>27.13</v>
      </c>
      <c r="CG31" s="32">
        <v>39.049999999999997</v>
      </c>
      <c r="CH31" s="32">
        <v>17.34</v>
      </c>
      <c r="CI31" s="32">
        <v>28.19</v>
      </c>
      <c r="CJ31" s="32">
        <v>1718.66</v>
      </c>
      <c r="CK31" s="32">
        <v>779.59</v>
      </c>
      <c r="CL31" s="32">
        <v>1249.1300000000001</v>
      </c>
      <c r="CM31" s="32">
        <v>33.79</v>
      </c>
      <c r="CN31" s="32">
        <v>17.55</v>
      </c>
      <c r="CO31" s="32">
        <v>25.67</v>
      </c>
      <c r="CP31" s="32">
        <v>4.4000000000000004</v>
      </c>
      <c r="CQ31" s="32">
        <v>0.88</v>
      </c>
      <c r="CR31" s="32">
        <v>14.77</v>
      </c>
    </row>
    <row r="32" spans="1:96" s="32" customFormat="1">
      <c r="A32" s="32" t="str">
        <f>"8/5"</f>
        <v>8/5</v>
      </c>
      <c r="B32" s="33" t="s">
        <v>93</v>
      </c>
      <c r="C32" s="34" t="str">
        <f>"100"</f>
        <v>100</v>
      </c>
      <c r="D32" s="34">
        <v>16.899999999999999</v>
      </c>
      <c r="E32" s="34">
        <v>16.21</v>
      </c>
      <c r="F32" s="34">
        <v>9.6</v>
      </c>
      <c r="G32" s="34">
        <v>1.01</v>
      </c>
      <c r="H32" s="34">
        <v>13.43</v>
      </c>
      <c r="I32" s="34">
        <v>209.25449750000001</v>
      </c>
      <c r="J32" s="35">
        <v>5.22</v>
      </c>
      <c r="K32" s="35">
        <v>0.65</v>
      </c>
      <c r="L32" s="35">
        <v>0</v>
      </c>
      <c r="M32" s="35">
        <v>0</v>
      </c>
      <c r="N32" s="35">
        <v>8.98</v>
      </c>
      <c r="O32" s="35">
        <v>4.2300000000000004</v>
      </c>
      <c r="P32" s="35">
        <v>0.22</v>
      </c>
      <c r="Q32" s="35">
        <v>0</v>
      </c>
      <c r="R32" s="35">
        <v>0</v>
      </c>
      <c r="S32" s="35">
        <v>1.1200000000000001</v>
      </c>
      <c r="T32" s="35">
        <v>1.51</v>
      </c>
      <c r="U32" s="35">
        <v>213.92</v>
      </c>
      <c r="V32" s="35">
        <v>107.69</v>
      </c>
      <c r="W32" s="35">
        <v>142.36000000000001</v>
      </c>
      <c r="X32" s="35">
        <v>20.79</v>
      </c>
      <c r="Y32" s="35">
        <v>184.64</v>
      </c>
      <c r="Z32" s="35">
        <v>0.51</v>
      </c>
      <c r="AA32" s="35">
        <v>55.1</v>
      </c>
      <c r="AB32" s="35">
        <v>27.72</v>
      </c>
      <c r="AC32" s="35">
        <v>63.14</v>
      </c>
      <c r="AD32" s="35">
        <v>0.75</v>
      </c>
      <c r="AE32" s="35">
        <v>0.04</v>
      </c>
      <c r="AF32" s="35">
        <v>0.23</v>
      </c>
      <c r="AG32" s="35">
        <v>0.41</v>
      </c>
      <c r="AH32" s="35">
        <v>3.94</v>
      </c>
      <c r="AI32" s="35">
        <v>0.23</v>
      </c>
      <c r="AJ32" s="35">
        <v>0</v>
      </c>
      <c r="AK32" s="35">
        <v>811.67</v>
      </c>
      <c r="AL32" s="35">
        <v>668.39</v>
      </c>
      <c r="AM32" s="35">
        <v>1243.05</v>
      </c>
      <c r="AN32" s="35">
        <v>962.82</v>
      </c>
      <c r="AO32" s="35">
        <v>371.08</v>
      </c>
      <c r="AP32" s="35">
        <v>626.17999999999995</v>
      </c>
      <c r="AQ32" s="35">
        <v>204.16</v>
      </c>
      <c r="AR32" s="35">
        <v>739.37</v>
      </c>
      <c r="AS32" s="35">
        <v>69.88</v>
      </c>
      <c r="AT32" s="35">
        <v>79.510000000000005</v>
      </c>
      <c r="AU32" s="35">
        <v>106.34</v>
      </c>
      <c r="AV32" s="35">
        <v>430.21</v>
      </c>
      <c r="AW32" s="35">
        <v>57.08</v>
      </c>
      <c r="AX32" s="35">
        <v>327.86</v>
      </c>
      <c r="AY32" s="35">
        <v>0.53</v>
      </c>
      <c r="AZ32" s="35">
        <v>95.59</v>
      </c>
      <c r="BA32" s="35">
        <v>84.75</v>
      </c>
      <c r="BB32" s="35">
        <v>812.79</v>
      </c>
      <c r="BC32" s="35">
        <v>89.78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0.06</v>
      </c>
      <c r="BL32" s="35">
        <v>0</v>
      </c>
      <c r="BM32" s="35">
        <v>0.04</v>
      </c>
      <c r="BN32" s="35">
        <v>0</v>
      </c>
      <c r="BO32" s="35">
        <v>0.01</v>
      </c>
      <c r="BP32" s="35">
        <v>0</v>
      </c>
      <c r="BQ32" s="35">
        <v>0</v>
      </c>
      <c r="BR32" s="35">
        <v>0</v>
      </c>
      <c r="BS32" s="35">
        <v>0.23</v>
      </c>
      <c r="BT32" s="35">
        <v>0</v>
      </c>
      <c r="BU32" s="35">
        <v>0</v>
      </c>
      <c r="BV32" s="35">
        <v>0.56000000000000005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73.81</v>
      </c>
      <c r="CC32" s="34">
        <v>48.44</v>
      </c>
      <c r="CE32" s="32">
        <v>59.72</v>
      </c>
      <c r="CG32" s="32">
        <v>28.18</v>
      </c>
      <c r="CH32" s="32">
        <v>17.36</v>
      </c>
      <c r="CI32" s="32">
        <v>22.77</v>
      </c>
      <c r="CJ32" s="32">
        <v>774.05</v>
      </c>
      <c r="CK32" s="32">
        <v>556.73</v>
      </c>
      <c r="CL32" s="32">
        <v>665.39</v>
      </c>
      <c r="CM32" s="32">
        <v>16.97</v>
      </c>
      <c r="CN32" s="32">
        <v>12.45</v>
      </c>
      <c r="CO32" s="32">
        <v>14.71</v>
      </c>
      <c r="CP32" s="32">
        <v>6.5</v>
      </c>
      <c r="CQ32" s="32">
        <v>0.5</v>
      </c>
      <c r="CR32" s="32">
        <v>29.35</v>
      </c>
    </row>
    <row r="33" spans="1:96" s="32" customFormat="1">
      <c r="A33" s="32" t="str">
        <f>"-"</f>
        <v>-</v>
      </c>
      <c r="B33" s="33" t="s">
        <v>94</v>
      </c>
      <c r="C33" s="34" t="str">
        <f>"20"</f>
        <v>20</v>
      </c>
      <c r="D33" s="34">
        <v>1.44</v>
      </c>
      <c r="E33" s="34">
        <v>1.44</v>
      </c>
      <c r="F33" s="34">
        <v>1.7</v>
      </c>
      <c r="G33" s="34">
        <v>0</v>
      </c>
      <c r="H33" s="34">
        <v>11.1</v>
      </c>
      <c r="I33" s="34">
        <v>63.48</v>
      </c>
      <c r="J33" s="35">
        <v>1.04</v>
      </c>
      <c r="K33" s="35">
        <v>0</v>
      </c>
      <c r="L33" s="35">
        <v>0</v>
      </c>
      <c r="M33" s="35">
        <v>0</v>
      </c>
      <c r="N33" s="35">
        <v>11.1</v>
      </c>
      <c r="O33" s="35">
        <v>0</v>
      </c>
      <c r="P33" s="35">
        <v>0</v>
      </c>
      <c r="Q33" s="35">
        <v>0</v>
      </c>
      <c r="R33" s="35">
        <v>0</v>
      </c>
      <c r="S33" s="35">
        <v>0.08</v>
      </c>
      <c r="T33" s="35">
        <v>0.36</v>
      </c>
      <c r="U33" s="35">
        <v>26</v>
      </c>
      <c r="V33" s="35">
        <v>73</v>
      </c>
      <c r="W33" s="35">
        <v>61.4</v>
      </c>
      <c r="X33" s="35">
        <v>6.8</v>
      </c>
      <c r="Y33" s="35">
        <v>43.8</v>
      </c>
      <c r="Z33" s="35">
        <v>0.04</v>
      </c>
      <c r="AA33" s="35">
        <v>8.4</v>
      </c>
      <c r="AB33" s="35">
        <v>6</v>
      </c>
      <c r="AC33" s="35">
        <v>9.4</v>
      </c>
      <c r="AD33" s="35">
        <v>0.04</v>
      </c>
      <c r="AE33" s="35">
        <v>0.01</v>
      </c>
      <c r="AF33" s="35">
        <v>0.08</v>
      </c>
      <c r="AG33" s="35">
        <v>0.04</v>
      </c>
      <c r="AH33" s="35">
        <v>0.36</v>
      </c>
      <c r="AI33" s="35">
        <v>0.2</v>
      </c>
      <c r="AJ33" s="35">
        <v>0</v>
      </c>
      <c r="AK33" s="35">
        <v>90.6</v>
      </c>
      <c r="AL33" s="35">
        <v>83.6</v>
      </c>
      <c r="AM33" s="35">
        <v>107.6</v>
      </c>
      <c r="AN33" s="35">
        <v>108</v>
      </c>
      <c r="AO33" s="35">
        <v>33</v>
      </c>
      <c r="AP33" s="35">
        <v>60.8</v>
      </c>
      <c r="AQ33" s="35">
        <v>19</v>
      </c>
      <c r="AR33" s="35">
        <v>64</v>
      </c>
      <c r="AS33" s="35">
        <v>47.2</v>
      </c>
      <c r="AT33" s="35">
        <v>48</v>
      </c>
      <c r="AU33" s="35">
        <v>106</v>
      </c>
      <c r="AV33" s="35">
        <v>34</v>
      </c>
      <c r="AW33" s="35">
        <v>28</v>
      </c>
      <c r="AX33" s="35">
        <v>318.2</v>
      </c>
      <c r="AY33" s="35">
        <v>0</v>
      </c>
      <c r="AZ33" s="35">
        <v>156</v>
      </c>
      <c r="BA33" s="35">
        <v>83.6</v>
      </c>
      <c r="BB33" s="35">
        <v>67.599999999999994</v>
      </c>
      <c r="BC33" s="35">
        <v>13.8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0.49</v>
      </c>
      <c r="BT33" s="35">
        <v>0</v>
      </c>
      <c r="BU33" s="35">
        <v>0</v>
      </c>
      <c r="BV33" s="35">
        <v>0.04</v>
      </c>
      <c r="BW33" s="35">
        <v>0.01</v>
      </c>
      <c r="BX33" s="35">
        <v>0.02</v>
      </c>
      <c r="BY33" s="35">
        <v>0</v>
      </c>
      <c r="BZ33" s="35">
        <v>0</v>
      </c>
      <c r="CA33" s="35">
        <v>0</v>
      </c>
      <c r="CB33" s="35">
        <v>5.32</v>
      </c>
      <c r="CC33" s="34">
        <v>6.16</v>
      </c>
      <c r="CE33" s="32">
        <v>9.4</v>
      </c>
      <c r="CG33" s="32">
        <v>1.4</v>
      </c>
      <c r="CH33" s="32">
        <v>1.4</v>
      </c>
      <c r="CI33" s="32">
        <v>1.4</v>
      </c>
      <c r="CJ33" s="32">
        <v>692</v>
      </c>
      <c r="CK33" s="32">
        <v>166</v>
      </c>
      <c r="CL33" s="32">
        <v>429</v>
      </c>
      <c r="CM33" s="32">
        <v>0.6</v>
      </c>
      <c r="CN33" s="32">
        <v>0.6</v>
      </c>
      <c r="CO33" s="32">
        <v>0.6</v>
      </c>
      <c r="CP33" s="32">
        <v>0</v>
      </c>
      <c r="CQ33" s="32">
        <v>0</v>
      </c>
      <c r="CR33" s="32">
        <v>5.13</v>
      </c>
    </row>
    <row r="34" spans="1:96" s="32" customFormat="1">
      <c r="A34" s="32" t="str">
        <f>"2"</f>
        <v>2</v>
      </c>
      <c r="B34" s="33" t="s">
        <v>95</v>
      </c>
      <c r="C34" s="34" t="str">
        <f>"45,8"</f>
        <v>45,8</v>
      </c>
      <c r="D34" s="34">
        <v>3.03</v>
      </c>
      <c r="E34" s="34">
        <v>0</v>
      </c>
      <c r="F34" s="34">
        <v>0.3</v>
      </c>
      <c r="G34" s="34">
        <v>0.3</v>
      </c>
      <c r="H34" s="34">
        <v>21.48</v>
      </c>
      <c r="I34" s="34">
        <v>102.54665799999998</v>
      </c>
      <c r="J34" s="35">
        <v>0</v>
      </c>
      <c r="K34" s="35">
        <v>0</v>
      </c>
      <c r="L34" s="35">
        <v>0</v>
      </c>
      <c r="M34" s="35">
        <v>0</v>
      </c>
      <c r="N34" s="35">
        <v>0.5</v>
      </c>
      <c r="O34" s="35">
        <v>20.88</v>
      </c>
      <c r="P34" s="35">
        <v>0.09</v>
      </c>
      <c r="Q34" s="35">
        <v>0</v>
      </c>
      <c r="R34" s="35">
        <v>0</v>
      </c>
      <c r="S34" s="35">
        <v>0</v>
      </c>
      <c r="T34" s="35">
        <v>0.82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146.22999999999999</v>
      </c>
      <c r="AL34" s="35">
        <v>152.21</v>
      </c>
      <c r="AM34" s="35">
        <v>233.1</v>
      </c>
      <c r="AN34" s="35">
        <v>77.3</v>
      </c>
      <c r="AO34" s="35">
        <v>45.82</v>
      </c>
      <c r="AP34" s="35">
        <v>91.65</v>
      </c>
      <c r="AQ34" s="35">
        <v>34.67</v>
      </c>
      <c r="AR34" s="35">
        <v>165.76</v>
      </c>
      <c r="AS34" s="35">
        <v>102.8</v>
      </c>
      <c r="AT34" s="35">
        <v>143.44999999999999</v>
      </c>
      <c r="AU34" s="35">
        <v>118.34</v>
      </c>
      <c r="AV34" s="35">
        <v>62.16</v>
      </c>
      <c r="AW34" s="35">
        <v>109.97</v>
      </c>
      <c r="AX34" s="35">
        <v>919.65</v>
      </c>
      <c r="AY34" s="35">
        <v>0</v>
      </c>
      <c r="AZ34" s="35">
        <v>299.64</v>
      </c>
      <c r="BA34" s="35">
        <v>130.30000000000001</v>
      </c>
      <c r="BB34" s="35">
        <v>86.47</v>
      </c>
      <c r="BC34" s="35">
        <v>68.540000000000006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0.04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0.13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17.91</v>
      </c>
      <c r="CC34" s="34">
        <v>3.3</v>
      </c>
      <c r="CE34" s="32">
        <v>0</v>
      </c>
      <c r="CG34" s="32">
        <v>0</v>
      </c>
      <c r="CH34" s="32">
        <v>0</v>
      </c>
      <c r="CI34" s="32">
        <v>0</v>
      </c>
      <c r="CJ34" s="32">
        <v>401.08</v>
      </c>
      <c r="CK34" s="32">
        <v>154.52000000000001</v>
      </c>
      <c r="CL34" s="32">
        <v>277.8</v>
      </c>
      <c r="CM34" s="32">
        <v>3.21</v>
      </c>
      <c r="CN34" s="32">
        <v>3.21</v>
      </c>
      <c r="CO34" s="32">
        <v>3.21</v>
      </c>
      <c r="CP34" s="32">
        <v>0</v>
      </c>
      <c r="CQ34" s="32">
        <v>0</v>
      </c>
      <c r="CR34" s="32">
        <v>2.75</v>
      </c>
    </row>
    <row r="35" spans="1:96" s="28" customFormat="1">
      <c r="A35" s="28" t="str">
        <f>"27/10"</f>
        <v>27/10</v>
      </c>
      <c r="B35" s="29" t="s">
        <v>96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1.1499999999999999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</v>
      </c>
    </row>
    <row r="36" spans="1:96" s="36" customFormat="1" ht="11.4">
      <c r="B36" s="37" t="s">
        <v>110</v>
      </c>
      <c r="C36" s="38"/>
      <c r="D36" s="38">
        <v>28.49</v>
      </c>
      <c r="E36" s="38">
        <v>20.25</v>
      </c>
      <c r="F36" s="38">
        <v>19.77</v>
      </c>
      <c r="G36" s="38">
        <v>3.79</v>
      </c>
      <c r="H36" s="38">
        <v>84.03</v>
      </c>
      <c r="I36" s="38">
        <v>624.54</v>
      </c>
      <c r="J36" s="39">
        <v>11.17</v>
      </c>
      <c r="K36" s="39">
        <v>0.77</v>
      </c>
      <c r="L36" s="39">
        <v>0</v>
      </c>
      <c r="M36" s="39">
        <v>0</v>
      </c>
      <c r="N36" s="39">
        <v>34.729999999999997</v>
      </c>
      <c r="O36" s="39">
        <v>46.77</v>
      </c>
      <c r="P36" s="39">
        <v>2.5299999999999998</v>
      </c>
      <c r="Q36" s="39">
        <v>0</v>
      </c>
      <c r="R36" s="39">
        <v>0</v>
      </c>
      <c r="S36" s="39">
        <v>1.29</v>
      </c>
      <c r="T36" s="39">
        <v>4.97</v>
      </c>
      <c r="U36" s="39">
        <v>633.41999999999996</v>
      </c>
      <c r="V36" s="39">
        <v>410.56</v>
      </c>
      <c r="W36" s="39">
        <v>319.11</v>
      </c>
      <c r="X36" s="39">
        <v>82.92</v>
      </c>
      <c r="Y36" s="39">
        <v>412.35</v>
      </c>
      <c r="Z36" s="39">
        <v>1.93</v>
      </c>
      <c r="AA36" s="39">
        <v>87.26</v>
      </c>
      <c r="AB36" s="39">
        <v>53.96</v>
      </c>
      <c r="AC36" s="39">
        <v>116.65</v>
      </c>
      <c r="AD36" s="39">
        <v>1.48</v>
      </c>
      <c r="AE36" s="39">
        <v>0.21</v>
      </c>
      <c r="AF36" s="39">
        <v>0.45</v>
      </c>
      <c r="AG36" s="39">
        <v>0.84</v>
      </c>
      <c r="AH36" s="39">
        <v>6.84</v>
      </c>
      <c r="AI36" s="39">
        <v>0.89</v>
      </c>
      <c r="AJ36" s="39">
        <v>0</v>
      </c>
      <c r="AK36" s="39">
        <v>1393.96</v>
      </c>
      <c r="AL36" s="39">
        <v>1187.6500000000001</v>
      </c>
      <c r="AM36" s="39">
        <v>2052.35</v>
      </c>
      <c r="AN36" s="39">
        <v>1490.43</v>
      </c>
      <c r="AO36" s="39">
        <v>557.41</v>
      </c>
      <c r="AP36" s="39">
        <v>1030.04</v>
      </c>
      <c r="AQ36" s="39">
        <v>368.21</v>
      </c>
      <c r="AR36" s="39">
        <v>1291.96</v>
      </c>
      <c r="AS36" s="39">
        <v>402.65</v>
      </c>
      <c r="AT36" s="39">
        <v>546.26</v>
      </c>
      <c r="AU36" s="39">
        <v>674.6</v>
      </c>
      <c r="AV36" s="39">
        <v>619</v>
      </c>
      <c r="AW36" s="39">
        <v>575.61</v>
      </c>
      <c r="AX36" s="39">
        <v>2298.17</v>
      </c>
      <c r="AY36" s="39">
        <v>0.53</v>
      </c>
      <c r="AZ36" s="39">
        <v>792.32</v>
      </c>
      <c r="BA36" s="39">
        <v>492.77</v>
      </c>
      <c r="BB36" s="39">
        <v>1286.1400000000001</v>
      </c>
      <c r="BC36" s="39">
        <v>299.11</v>
      </c>
      <c r="BD36" s="39">
        <v>0.13</v>
      </c>
      <c r="BE36" s="39">
        <v>0.06</v>
      </c>
      <c r="BF36" s="39">
        <v>0.03</v>
      </c>
      <c r="BG36" s="39">
        <v>7.0000000000000007E-2</v>
      </c>
      <c r="BH36" s="39">
        <v>0.08</v>
      </c>
      <c r="BI36" s="39">
        <v>0.39</v>
      </c>
      <c r="BJ36" s="39">
        <v>0</v>
      </c>
      <c r="BK36" s="39">
        <v>1.62</v>
      </c>
      <c r="BL36" s="39">
        <v>0</v>
      </c>
      <c r="BM36" s="39">
        <v>0.39</v>
      </c>
      <c r="BN36" s="39">
        <v>0</v>
      </c>
      <c r="BO36" s="39">
        <v>0.01</v>
      </c>
      <c r="BP36" s="39">
        <v>0</v>
      </c>
      <c r="BQ36" s="39">
        <v>7.0000000000000007E-2</v>
      </c>
      <c r="BR36" s="39">
        <v>0.12</v>
      </c>
      <c r="BS36" s="39">
        <v>2.37</v>
      </c>
      <c r="BT36" s="39">
        <v>0</v>
      </c>
      <c r="BU36" s="39">
        <v>0</v>
      </c>
      <c r="BV36" s="39">
        <v>1.68</v>
      </c>
      <c r="BW36" s="39">
        <v>0.04</v>
      </c>
      <c r="BX36" s="39">
        <v>0.02</v>
      </c>
      <c r="BY36" s="39">
        <v>0</v>
      </c>
      <c r="BZ36" s="39">
        <v>0</v>
      </c>
      <c r="CA36" s="39">
        <v>0</v>
      </c>
      <c r="CB36" s="39">
        <v>491.01</v>
      </c>
      <c r="CC36" s="38">
        <f>SUM($CC$30:$CC$35)</f>
        <v>83.42</v>
      </c>
      <c r="CD36" s="36">
        <f>$I$36/$I$49*100</f>
        <v>19.03075807346103</v>
      </c>
      <c r="CE36" s="36">
        <v>96.25</v>
      </c>
      <c r="CG36" s="36">
        <v>69.22</v>
      </c>
      <c r="CH36" s="36">
        <v>36.700000000000003</v>
      </c>
      <c r="CI36" s="36">
        <v>52.96</v>
      </c>
      <c r="CJ36" s="36">
        <v>3645.78</v>
      </c>
      <c r="CK36" s="36">
        <v>1681.44</v>
      </c>
      <c r="CL36" s="36">
        <v>2663.61</v>
      </c>
      <c r="CM36" s="36">
        <v>61.12</v>
      </c>
      <c r="CN36" s="36">
        <v>37.65</v>
      </c>
      <c r="CO36" s="36">
        <v>49.38</v>
      </c>
      <c r="CP36" s="36">
        <v>16.899999999999999</v>
      </c>
      <c r="CQ36" s="36">
        <v>1.38</v>
      </c>
    </row>
    <row r="37" spans="1:96">
      <c r="B37" s="27" t="s">
        <v>111</v>
      </c>
      <c r="C37" s="16"/>
      <c r="D37" s="16"/>
      <c r="E37" s="16"/>
      <c r="F37" s="16"/>
      <c r="G37" s="16"/>
      <c r="H37" s="16"/>
      <c r="I37" s="16"/>
    </row>
    <row r="38" spans="1:96" s="32" customFormat="1" ht="36">
      <c r="A38" s="32" t="str">
        <f>"5/1"</f>
        <v>5/1</v>
      </c>
      <c r="B38" s="33" t="s">
        <v>99</v>
      </c>
      <c r="C38" s="34" t="str">
        <f>"100"</f>
        <v>100</v>
      </c>
      <c r="D38" s="34">
        <v>1.64</v>
      </c>
      <c r="E38" s="34">
        <v>0</v>
      </c>
      <c r="F38" s="34">
        <v>6.02</v>
      </c>
      <c r="G38" s="34">
        <v>6.02</v>
      </c>
      <c r="H38" s="34">
        <v>10</v>
      </c>
      <c r="I38" s="34">
        <v>96.913865999999999</v>
      </c>
      <c r="J38" s="35">
        <v>0.75</v>
      </c>
      <c r="K38" s="35">
        <v>3.9</v>
      </c>
      <c r="L38" s="35">
        <v>0</v>
      </c>
      <c r="M38" s="35">
        <v>0</v>
      </c>
      <c r="N38" s="35">
        <v>6.85</v>
      </c>
      <c r="O38" s="35">
        <v>1.53</v>
      </c>
      <c r="P38" s="35">
        <v>1.62</v>
      </c>
      <c r="Q38" s="35">
        <v>0</v>
      </c>
      <c r="R38" s="35">
        <v>0</v>
      </c>
      <c r="S38" s="35">
        <v>0.21</v>
      </c>
      <c r="T38" s="35">
        <v>1.25</v>
      </c>
      <c r="U38" s="35">
        <v>198.65</v>
      </c>
      <c r="V38" s="35">
        <v>212.06</v>
      </c>
      <c r="W38" s="35">
        <v>36.01</v>
      </c>
      <c r="X38" s="35">
        <v>11.73</v>
      </c>
      <c r="Y38" s="35">
        <v>25.12</v>
      </c>
      <c r="Z38" s="35">
        <v>0.48</v>
      </c>
      <c r="AA38" s="35">
        <v>0</v>
      </c>
      <c r="AB38" s="35">
        <v>13.33</v>
      </c>
      <c r="AC38" s="35">
        <v>2.04</v>
      </c>
      <c r="AD38" s="35">
        <v>2.72</v>
      </c>
      <c r="AE38" s="35">
        <v>0.02</v>
      </c>
      <c r="AF38" s="35">
        <v>0.03</v>
      </c>
      <c r="AG38" s="35">
        <v>0.48</v>
      </c>
      <c r="AH38" s="35">
        <v>0.65</v>
      </c>
      <c r="AI38" s="35">
        <v>30.67</v>
      </c>
      <c r="AJ38" s="35">
        <v>0</v>
      </c>
      <c r="AK38" s="35">
        <v>38.65</v>
      </c>
      <c r="AL38" s="35">
        <v>33.32</v>
      </c>
      <c r="AM38" s="35">
        <v>42.65</v>
      </c>
      <c r="AN38" s="35">
        <v>40.65</v>
      </c>
      <c r="AO38" s="35">
        <v>14.66</v>
      </c>
      <c r="AP38" s="35">
        <v>29.99</v>
      </c>
      <c r="AQ38" s="35">
        <v>6.67</v>
      </c>
      <c r="AR38" s="35">
        <v>37.32</v>
      </c>
      <c r="AS38" s="35">
        <v>47.32</v>
      </c>
      <c r="AT38" s="35">
        <v>56.65</v>
      </c>
      <c r="AU38" s="35">
        <v>114.63</v>
      </c>
      <c r="AV38" s="35">
        <v>18.670000000000002</v>
      </c>
      <c r="AW38" s="35">
        <v>31.32</v>
      </c>
      <c r="AX38" s="35">
        <v>183.27</v>
      </c>
      <c r="AY38" s="35">
        <v>0</v>
      </c>
      <c r="AZ38" s="35">
        <v>39.32</v>
      </c>
      <c r="BA38" s="35">
        <v>39.32</v>
      </c>
      <c r="BB38" s="35">
        <v>33.32</v>
      </c>
      <c r="BC38" s="35">
        <v>13.33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0.37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1.4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81.42</v>
      </c>
      <c r="CC38" s="34">
        <v>20.5</v>
      </c>
      <c r="CE38" s="32">
        <v>2.2200000000000002</v>
      </c>
      <c r="CG38" s="32">
        <v>16.34</v>
      </c>
      <c r="CH38" s="32">
        <v>7.2</v>
      </c>
      <c r="CI38" s="32">
        <v>11.77</v>
      </c>
      <c r="CJ38" s="32">
        <v>425.2</v>
      </c>
      <c r="CK38" s="32">
        <v>106.29</v>
      </c>
      <c r="CL38" s="32">
        <v>265.74</v>
      </c>
      <c r="CM38" s="32">
        <v>10.48</v>
      </c>
      <c r="CN38" s="32">
        <v>8.8699999999999992</v>
      </c>
      <c r="CO38" s="32">
        <v>9.67</v>
      </c>
      <c r="CP38" s="32">
        <v>3</v>
      </c>
      <c r="CQ38" s="32">
        <v>0.5</v>
      </c>
      <c r="CR38" s="32">
        <v>12.43</v>
      </c>
    </row>
    <row r="39" spans="1:96" s="32" customFormat="1" ht="24">
      <c r="A39" s="32" t="str">
        <f>"18/2"</f>
        <v>18/2</v>
      </c>
      <c r="B39" s="33" t="s">
        <v>100</v>
      </c>
      <c r="C39" s="34" t="str">
        <f>"250"</f>
        <v>250</v>
      </c>
      <c r="D39" s="34">
        <v>3.21</v>
      </c>
      <c r="E39" s="34">
        <v>0</v>
      </c>
      <c r="F39" s="34">
        <v>2.4500000000000002</v>
      </c>
      <c r="G39" s="34">
        <v>2.4500000000000002</v>
      </c>
      <c r="H39" s="34">
        <v>23.6</v>
      </c>
      <c r="I39" s="34">
        <v>127.39266074999999</v>
      </c>
      <c r="J39" s="35">
        <v>0.35</v>
      </c>
      <c r="K39" s="35">
        <v>1.3</v>
      </c>
      <c r="L39" s="35">
        <v>0</v>
      </c>
      <c r="M39" s="35">
        <v>0</v>
      </c>
      <c r="N39" s="35">
        <v>2.52</v>
      </c>
      <c r="O39" s="35">
        <v>19.170000000000002</v>
      </c>
      <c r="P39" s="35">
        <v>1.9</v>
      </c>
      <c r="Q39" s="35">
        <v>0</v>
      </c>
      <c r="R39" s="35">
        <v>0</v>
      </c>
      <c r="S39" s="35">
        <v>0.19</v>
      </c>
      <c r="T39" s="35">
        <v>2.0299999999999998</v>
      </c>
      <c r="U39" s="35">
        <v>389.91</v>
      </c>
      <c r="V39" s="35">
        <v>447.68</v>
      </c>
      <c r="W39" s="35">
        <v>18.29</v>
      </c>
      <c r="X39" s="35">
        <v>22.93</v>
      </c>
      <c r="Y39" s="35">
        <v>59.69</v>
      </c>
      <c r="Z39" s="35">
        <v>1</v>
      </c>
      <c r="AA39" s="35">
        <v>0</v>
      </c>
      <c r="AB39" s="35">
        <v>1308.5999999999999</v>
      </c>
      <c r="AC39" s="35">
        <v>242.1</v>
      </c>
      <c r="AD39" s="35">
        <v>1.24</v>
      </c>
      <c r="AE39" s="35">
        <v>0.1</v>
      </c>
      <c r="AF39" s="35">
        <v>0.06</v>
      </c>
      <c r="AG39" s="35">
        <v>1.02</v>
      </c>
      <c r="AH39" s="35">
        <v>1.86</v>
      </c>
      <c r="AI39" s="35">
        <v>6.12</v>
      </c>
      <c r="AJ39" s="35">
        <v>0</v>
      </c>
      <c r="AK39" s="35">
        <v>90.78</v>
      </c>
      <c r="AL39" s="35">
        <v>94.22</v>
      </c>
      <c r="AM39" s="35">
        <v>156.88999999999999</v>
      </c>
      <c r="AN39" s="35">
        <v>82.08</v>
      </c>
      <c r="AO39" s="35">
        <v>30.25</v>
      </c>
      <c r="AP39" s="35">
        <v>76.44</v>
      </c>
      <c r="AQ39" s="35">
        <v>29.21</v>
      </c>
      <c r="AR39" s="35">
        <v>104.67</v>
      </c>
      <c r="AS39" s="35">
        <v>93.55</v>
      </c>
      <c r="AT39" s="35">
        <v>172.79</v>
      </c>
      <c r="AU39" s="35">
        <v>113.46</v>
      </c>
      <c r="AV39" s="35">
        <v>40.36</v>
      </c>
      <c r="AW39" s="35">
        <v>82.54</v>
      </c>
      <c r="AX39" s="35">
        <v>627.16999999999996</v>
      </c>
      <c r="AY39" s="35">
        <v>0</v>
      </c>
      <c r="AZ39" s="35">
        <v>165.43</v>
      </c>
      <c r="BA39" s="35">
        <v>95.3</v>
      </c>
      <c r="BB39" s="35">
        <v>59.15</v>
      </c>
      <c r="BC39" s="35">
        <v>39.43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0.09</v>
      </c>
      <c r="BN39" s="35">
        <v>0.01</v>
      </c>
      <c r="BO39" s="35">
        <v>0.01</v>
      </c>
      <c r="BP39" s="35">
        <v>0</v>
      </c>
      <c r="BQ39" s="35">
        <v>0</v>
      </c>
      <c r="BR39" s="35">
        <v>0</v>
      </c>
      <c r="BS39" s="35">
        <v>0.57999999999999996</v>
      </c>
      <c r="BT39" s="35">
        <v>0</v>
      </c>
      <c r="BU39" s="35">
        <v>0</v>
      </c>
      <c r="BV39" s="35">
        <v>1.28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261.05</v>
      </c>
      <c r="CC39" s="34">
        <v>16.100000000000001</v>
      </c>
      <c r="CE39" s="32">
        <v>218.1</v>
      </c>
      <c r="CG39" s="32">
        <v>38.69</v>
      </c>
      <c r="CH39" s="32">
        <v>22.64</v>
      </c>
      <c r="CI39" s="32">
        <v>30.67</v>
      </c>
      <c r="CJ39" s="32">
        <v>721.62</v>
      </c>
      <c r="CK39" s="32">
        <v>443.94</v>
      </c>
      <c r="CL39" s="32">
        <v>582.78</v>
      </c>
      <c r="CM39" s="32">
        <v>43.82</v>
      </c>
      <c r="CN39" s="32">
        <v>21.85</v>
      </c>
      <c r="CO39" s="32">
        <v>32.83</v>
      </c>
      <c r="CP39" s="32">
        <v>0</v>
      </c>
      <c r="CQ39" s="32">
        <v>1</v>
      </c>
      <c r="CR39" s="32">
        <v>9.76</v>
      </c>
    </row>
    <row r="40" spans="1:96" s="32" customFormat="1">
      <c r="A40" s="32" t="str">
        <f>"39/3"</f>
        <v>39/3</v>
      </c>
      <c r="B40" s="33" t="s">
        <v>101</v>
      </c>
      <c r="C40" s="34" t="str">
        <f>"200"</f>
        <v>200</v>
      </c>
      <c r="D40" s="34">
        <v>8.77</v>
      </c>
      <c r="E40" s="34">
        <v>0</v>
      </c>
      <c r="F40" s="34">
        <v>2.2999999999999998</v>
      </c>
      <c r="G40" s="34">
        <v>2.2999999999999998</v>
      </c>
      <c r="H40" s="34">
        <v>45.96</v>
      </c>
      <c r="I40" s="34">
        <v>227.88486599999999</v>
      </c>
      <c r="J40" s="35">
        <v>0.43</v>
      </c>
      <c r="K40" s="35">
        <v>0</v>
      </c>
      <c r="L40" s="35">
        <v>0</v>
      </c>
      <c r="M40" s="35">
        <v>0</v>
      </c>
      <c r="N40" s="35">
        <v>0.97</v>
      </c>
      <c r="O40" s="35">
        <v>37.369999999999997</v>
      </c>
      <c r="P40" s="35">
        <v>7.62</v>
      </c>
      <c r="Q40" s="35">
        <v>0</v>
      </c>
      <c r="R40" s="35">
        <v>0</v>
      </c>
      <c r="S40" s="35">
        <v>0</v>
      </c>
      <c r="T40" s="35">
        <v>2.21</v>
      </c>
      <c r="U40" s="35">
        <v>385.34</v>
      </c>
      <c r="V40" s="35">
        <v>267.19</v>
      </c>
      <c r="W40" s="35">
        <v>17.34</v>
      </c>
      <c r="X40" s="35">
        <v>135.11000000000001</v>
      </c>
      <c r="Y40" s="35">
        <v>197.47</v>
      </c>
      <c r="Z40" s="35">
        <v>4.6399999999999997</v>
      </c>
      <c r="AA40" s="35">
        <v>0</v>
      </c>
      <c r="AB40" s="35">
        <v>6.39</v>
      </c>
      <c r="AC40" s="35">
        <v>1.42</v>
      </c>
      <c r="AD40" s="35">
        <v>0.56999999999999995</v>
      </c>
      <c r="AE40" s="35">
        <v>0.26</v>
      </c>
      <c r="AF40" s="35">
        <v>0.13</v>
      </c>
      <c r="AG40" s="35">
        <v>2.5299999999999998</v>
      </c>
      <c r="AH40" s="35">
        <v>5.1100000000000003</v>
      </c>
      <c r="AI40" s="35">
        <v>0</v>
      </c>
      <c r="AJ40" s="35">
        <v>0</v>
      </c>
      <c r="AK40" s="35">
        <v>410.52</v>
      </c>
      <c r="AL40" s="35">
        <v>320.07</v>
      </c>
      <c r="AM40" s="35">
        <v>518.37</v>
      </c>
      <c r="AN40" s="35">
        <v>368.77</v>
      </c>
      <c r="AO40" s="35">
        <v>222.66</v>
      </c>
      <c r="AP40" s="35">
        <v>278.32</v>
      </c>
      <c r="AQ40" s="35">
        <v>125.24</v>
      </c>
      <c r="AR40" s="35">
        <v>411.91</v>
      </c>
      <c r="AS40" s="35">
        <v>403.56</v>
      </c>
      <c r="AT40" s="35">
        <v>779.3</v>
      </c>
      <c r="AU40" s="35">
        <v>766.77</v>
      </c>
      <c r="AV40" s="35">
        <v>208.74</v>
      </c>
      <c r="AW40" s="35">
        <v>500.98</v>
      </c>
      <c r="AX40" s="35">
        <v>1572.51</v>
      </c>
      <c r="AY40" s="35">
        <v>0</v>
      </c>
      <c r="AZ40" s="35">
        <v>347.9</v>
      </c>
      <c r="BA40" s="35">
        <v>421.65</v>
      </c>
      <c r="BB40" s="35">
        <v>299.19</v>
      </c>
      <c r="BC40" s="35">
        <v>229.61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0.01</v>
      </c>
      <c r="BJ40" s="35">
        <v>0</v>
      </c>
      <c r="BK40" s="35">
        <v>0.37</v>
      </c>
      <c r="BL40" s="35">
        <v>0</v>
      </c>
      <c r="BM40" s="35">
        <v>0.03</v>
      </c>
      <c r="BN40" s="35">
        <v>0.01</v>
      </c>
      <c r="BO40" s="35">
        <v>0</v>
      </c>
      <c r="BP40" s="35">
        <v>0</v>
      </c>
      <c r="BQ40" s="35">
        <v>0</v>
      </c>
      <c r="BR40" s="35">
        <v>0.01</v>
      </c>
      <c r="BS40" s="35">
        <v>0.74</v>
      </c>
      <c r="BT40" s="35">
        <v>0.01</v>
      </c>
      <c r="BU40" s="35">
        <v>0</v>
      </c>
      <c r="BV40" s="35">
        <v>0.73</v>
      </c>
      <c r="BW40" s="35">
        <v>7.0000000000000007E-2</v>
      </c>
      <c r="BX40" s="35">
        <v>0</v>
      </c>
      <c r="BY40" s="35">
        <v>0</v>
      </c>
      <c r="BZ40" s="35">
        <v>0</v>
      </c>
      <c r="CA40" s="35">
        <v>0</v>
      </c>
      <c r="CB40" s="35">
        <v>116.94</v>
      </c>
      <c r="CC40" s="34">
        <v>4.71</v>
      </c>
      <c r="CE40" s="32">
        <v>1.07</v>
      </c>
      <c r="CG40" s="32">
        <v>35.590000000000003</v>
      </c>
      <c r="CH40" s="32">
        <v>19.59</v>
      </c>
      <c r="CI40" s="32">
        <v>27.59</v>
      </c>
      <c r="CJ40" s="32">
        <v>2224.34</v>
      </c>
      <c r="CK40" s="32">
        <v>1095.26</v>
      </c>
      <c r="CL40" s="32">
        <v>1659.8</v>
      </c>
      <c r="CM40" s="32">
        <v>32.520000000000003</v>
      </c>
      <c r="CN40" s="32">
        <v>21.64</v>
      </c>
      <c r="CO40" s="32">
        <v>27.08</v>
      </c>
      <c r="CP40" s="32">
        <v>0</v>
      </c>
      <c r="CQ40" s="32">
        <v>1</v>
      </c>
      <c r="CR40" s="32">
        <v>2.85</v>
      </c>
    </row>
    <row r="41" spans="1:96" s="32" customFormat="1">
      <c r="A41" s="32" t="str">
        <f>"12/8"</f>
        <v>12/8</v>
      </c>
      <c r="B41" s="33" t="s">
        <v>102</v>
      </c>
      <c r="C41" s="34" t="str">
        <f>"100"</f>
        <v>100</v>
      </c>
      <c r="D41" s="34">
        <v>14.17</v>
      </c>
      <c r="E41" s="34">
        <v>13.31</v>
      </c>
      <c r="F41" s="34">
        <v>34.229999999999997</v>
      </c>
      <c r="G41" s="34">
        <v>3.23</v>
      </c>
      <c r="H41" s="34">
        <v>5.35</v>
      </c>
      <c r="I41" s="34">
        <v>385.3902333333333</v>
      </c>
      <c r="J41" s="35">
        <v>11.99</v>
      </c>
      <c r="K41" s="35">
        <v>2.17</v>
      </c>
      <c r="L41" s="35">
        <v>0</v>
      </c>
      <c r="M41" s="35">
        <v>0</v>
      </c>
      <c r="N41" s="35">
        <v>2.42</v>
      </c>
      <c r="O41" s="35">
        <v>2.35</v>
      </c>
      <c r="P41" s="35">
        <v>0.56999999999999995</v>
      </c>
      <c r="Q41" s="35">
        <v>0</v>
      </c>
      <c r="R41" s="35">
        <v>0</v>
      </c>
      <c r="S41" s="35">
        <v>0.21</v>
      </c>
      <c r="T41" s="35">
        <v>1.73</v>
      </c>
      <c r="U41" s="35">
        <v>239.54</v>
      </c>
      <c r="V41" s="35">
        <v>354.21</v>
      </c>
      <c r="W41" s="35">
        <v>13.91</v>
      </c>
      <c r="X41" s="35">
        <v>28.28</v>
      </c>
      <c r="Y41" s="35">
        <v>167.59</v>
      </c>
      <c r="Z41" s="35">
        <v>1.9</v>
      </c>
      <c r="AA41" s="35">
        <v>0</v>
      </c>
      <c r="AB41" s="35">
        <v>119</v>
      </c>
      <c r="AC41" s="35">
        <v>23.33</v>
      </c>
      <c r="AD41" s="35">
        <v>2.0099999999999998</v>
      </c>
      <c r="AE41" s="35">
        <v>0.37</v>
      </c>
      <c r="AF41" s="35">
        <v>0.12</v>
      </c>
      <c r="AG41" s="35">
        <v>2.35</v>
      </c>
      <c r="AH41" s="35">
        <v>6.05</v>
      </c>
      <c r="AI41" s="35">
        <v>1.42</v>
      </c>
      <c r="AJ41" s="35">
        <v>0</v>
      </c>
      <c r="AK41" s="35">
        <v>788.58</v>
      </c>
      <c r="AL41" s="35">
        <v>672.77</v>
      </c>
      <c r="AM41" s="35">
        <v>1025.42</v>
      </c>
      <c r="AN41" s="35">
        <v>1161.43</v>
      </c>
      <c r="AO41" s="35">
        <v>323.25</v>
      </c>
      <c r="AP41" s="35">
        <v>618.73</v>
      </c>
      <c r="AQ41" s="35">
        <v>180.99</v>
      </c>
      <c r="AR41" s="35">
        <v>555.82000000000005</v>
      </c>
      <c r="AS41" s="35">
        <v>730.12</v>
      </c>
      <c r="AT41" s="35">
        <v>831.03</v>
      </c>
      <c r="AU41" s="35">
        <v>1241.56</v>
      </c>
      <c r="AV41" s="35">
        <v>541.67999999999995</v>
      </c>
      <c r="AW41" s="35">
        <v>658.13</v>
      </c>
      <c r="AX41" s="35">
        <v>2168.1</v>
      </c>
      <c r="AY41" s="35">
        <v>158.27000000000001</v>
      </c>
      <c r="AZ41" s="35">
        <v>635.87</v>
      </c>
      <c r="BA41" s="35">
        <v>584.67999999999995</v>
      </c>
      <c r="BB41" s="35">
        <v>492.04</v>
      </c>
      <c r="BC41" s="35">
        <v>176.71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0.2</v>
      </c>
      <c r="BL41" s="35">
        <v>0</v>
      </c>
      <c r="BM41" s="35">
        <v>0.13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0.76</v>
      </c>
      <c r="BT41" s="35">
        <v>0</v>
      </c>
      <c r="BU41" s="35">
        <v>0</v>
      </c>
      <c r="BV41" s="35">
        <v>1.89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126.9</v>
      </c>
      <c r="CC41" s="34">
        <v>58.99</v>
      </c>
      <c r="CE41" s="32">
        <v>19.829999999999998</v>
      </c>
      <c r="CG41" s="32">
        <v>28.08</v>
      </c>
      <c r="CH41" s="32">
        <v>18.079999999999998</v>
      </c>
      <c r="CI41" s="32">
        <v>23.08</v>
      </c>
      <c r="CJ41" s="32">
        <v>3467.42</v>
      </c>
      <c r="CK41" s="32">
        <v>2127.2399999999998</v>
      </c>
      <c r="CL41" s="32">
        <v>2797.33</v>
      </c>
      <c r="CM41" s="32">
        <v>34.840000000000003</v>
      </c>
      <c r="CN41" s="32">
        <v>21.98</v>
      </c>
      <c r="CO41" s="32">
        <v>28.44</v>
      </c>
      <c r="CP41" s="32">
        <v>0</v>
      </c>
      <c r="CQ41" s="32">
        <v>0.5</v>
      </c>
      <c r="CR41" s="32">
        <v>35.75</v>
      </c>
    </row>
    <row r="42" spans="1:96" s="32" customFormat="1">
      <c r="A42" s="32" t="str">
        <f>"2"</f>
        <v>2</v>
      </c>
      <c r="B42" s="33" t="s">
        <v>95</v>
      </c>
      <c r="C42" s="34" t="str">
        <f>"40"</f>
        <v>40</v>
      </c>
      <c r="D42" s="34">
        <v>2.64</v>
      </c>
      <c r="E42" s="34">
        <v>0</v>
      </c>
      <c r="F42" s="34">
        <v>0.26</v>
      </c>
      <c r="G42" s="34">
        <v>0.26</v>
      </c>
      <c r="H42" s="34">
        <v>18.760000000000002</v>
      </c>
      <c r="I42" s="34">
        <v>89.560399999999987</v>
      </c>
      <c r="J42" s="35">
        <v>0</v>
      </c>
      <c r="K42" s="35">
        <v>0</v>
      </c>
      <c r="L42" s="35">
        <v>0</v>
      </c>
      <c r="M42" s="35">
        <v>0</v>
      </c>
      <c r="N42" s="35">
        <v>0.44</v>
      </c>
      <c r="O42" s="35">
        <v>18.239999999999998</v>
      </c>
      <c r="P42" s="35">
        <v>0.08</v>
      </c>
      <c r="Q42" s="35">
        <v>0</v>
      </c>
      <c r="R42" s="35">
        <v>0</v>
      </c>
      <c r="S42" s="35">
        <v>0</v>
      </c>
      <c r="T42" s="35">
        <v>0.72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127.72</v>
      </c>
      <c r="AL42" s="35">
        <v>132.94</v>
      </c>
      <c r="AM42" s="35">
        <v>203.58</v>
      </c>
      <c r="AN42" s="35">
        <v>67.510000000000005</v>
      </c>
      <c r="AO42" s="35">
        <v>40.020000000000003</v>
      </c>
      <c r="AP42" s="35">
        <v>80.040000000000006</v>
      </c>
      <c r="AQ42" s="35">
        <v>30.28</v>
      </c>
      <c r="AR42" s="35">
        <v>144.77000000000001</v>
      </c>
      <c r="AS42" s="35">
        <v>89.78</v>
      </c>
      <c r="AT42" s="35">
        <v>125.28</v>
      </c>
      <c r="AU42" s="35">
        <v>103.36</v>
      </c>
      <c r="AV42" s="35">
        <v>54.29</v>
      </c>
      <c r="AW42" s="35">
        <v>96.05</v>
      </c>
      <c r="AX42" s="35">
        <v>803.18</v>
      </c>
      <c r="AY42" s="35">
        <v>0</v>
      </c>
      <c r="AZ42" s="35">
        <v>261.7</v>
      </c>
      <c r="BA42" s="35">
        <v>113.8</v>
      </c>
      <c r="BB42" s="35">
        <v>75.52</v>
      </c>
      <c r="BC42" s="35">
        <v>59.86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0.03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0.11</v>
      </c>
      <c r="BW42" s="35">
        <v>0.01</v>
      </c>
      <c r="BX42" s="35">
        <v>0</v>
      </c>
      <c r="BY42" s="35">
        <v>0</v>
      </c>
      <c r="BZ42" s="35">
        <v>0</v>
      </c>
      <c r="CA42" s="35">
        <v>0</v>
      </c>
      <c r="CB42" s="35">
        <v>15.64</v>
      </c>
      <c r="CC42" s="34">
        <v>2.88</v>
      </c>
      <c r="CE42" s="32">
        <v>0</v>
      </c>
      <c r="CG42" s="32">
        <v>0</v>
      </c>
      <c r="CH42" s="32">
        <v>0</v>
      </c>
      <c r="CI42" s="32">
        <v>0</v>
      </c>
      <c r="CJ42" s="32">
        <v>413.11</v>
      </c>
      <c r="CK42" s="32">
        <v>159.16</v>
      </c>
      <c r="CL42" s="32">
        <v>286.13</v>
      </c>
      <c r="CM42" s="32">
        <v>3.3</v>
      </c>
      <c r="CN42" s="32">
        <v>3.3</v>
      </c>
      <c r="CO42" s="32">
        <v>3.3</v>
      </c>
      <c r="CP42" s="32">
        <v>0</v>
      </c>
      <c r="CQ42" s="32">
        <v>0</v>
      </c>
      <c r="CR42" s="32">
        <v>2.4</v>
      </c>
    </row>
    <row r="43" spans="1:96" s="32" customFormat="1">
      <c r="A43" s="32" t="str">
        <f>"3"</f>
        <v>3</v>
      </c>
      <c r="B43" s="33" t="s">
        <v>103</v>
      </c>
      <c r="C43" s="34" t="str">
        <f>"40"</f>
        <v>40</v>
      </c>
      <c r="D43" s="34">
        <v>2.64</v>
      </c>
      <c r="E43" s="34">
        <v>0</v>
      </c>
      <c r="F43" s="34">
        <v>0.48</v>
      </c>
      <c r="G43" s="34">
        <v>0.48</v>
      </c>
      <c r="H43" s="34">
        <v>16.68</v>
      </c>
      <c r="I43" s="34">
        <v>77.352000000000004</v>
      </c>
      <c r="J43" s="35">
        <v>0.08</v>
      </c>
      <c r="K43" s="35">
        <v>0</v>
      </c>
      <c r="L43" s="35">
        <v>0</v>
      </c>
      <c r="M43" s="35">
        <v>0</v>
      </c>
      <c r="N43" s="35">
        <v>0.48</v>
      </c>
      <c r="O43" s="35">
        <v>12.88</v>
      </c>
      <c r="P43" s="35">
        <v>3.32</v>
      </c>
      <c r="Q43" s="35">
        <v>0</v>
      </c>
      <c r="R43" s="35">
        <v>0</v>
      </c>
      <c r="S43" s="35">
        <v>0.4</v>
      </c>
      <c r="T43" s="35">
        <v>1</v>
      </c>
      <c r="U43" s="35">
        <v>244</v>
      </c>
      <c r="V43" s="35">
        <v>98</v>
      </c>
      <c r="W43" s="35">
        <v>14</v>
      </c>
      <c r="X43" s="35">
        <v>18.8</v>
      </c>
      <c r="Y43" s="35">
        <v>63.2</v>
      </c>
      <c r="Z43" s="35">
        <v>1.56</v>
      </c>
      <c r="AA43" s="35">
        <v>0</v>
      </c>
      <c r="AB43" s="35">
        <v>2</v>
      </c>
      <c r="AC43" s="35">
        <v>0.4</v>
      </c>
      <c r="AD43" s="35">
        <v>0.56000000000000005</v>
      </c>
      <c r="AE43" s="35">
        <v>7.0000000000000007E-2</v>
      </c>
      <c r="AF43" s="35">
        <v>0.03</v>
      </c>
      <c r="AG43" s="35">
        <v>0.28000000000000003</v>
      </c>
      <c r="AH43" s="35">
        <v>0.8</v>
      </c>
      <c r="AI43" s="35">
        <v>0</v>
      </c>
      <c r="AJ43" s="35">
        <v>0</v>
      </c>
      <c r="AK43" s="35">
        <v>0</v>
      </c>
      <c r="AL43" s="35">
        <v>0</v>
      </c>
      <c r="AM43" s="35">
        <v>170.8</v>
      </c>
      <c r="AN43" s="35">
        <v>89.2</v>
      </c>
      <c r="AO43" s="35">
        <v>37.200000000000003</v>
      </c>
      <c r="AP43" s="35">
        <v>79.2</v>
      </c>
      <c r="AQ43" s="35">
        <v>32</v>
      </c>
      <c r="AR43" s="35">
        <v>148.4</v>
      </c>
      <c r="AS43" s="35">
        <v>118.8</v>
      </c>
      <c r="AT43" s="35">
        <v>116.4</v>
      </c>
      <c r="AU43" s="35">
        <v>185.6</v>
      </c>
      <c r="AV43" s="35">
        <v>49.6</v>
      </c>
      <c r="AW43" s="35">
        <v>124</v>
      </c>
      <c r="AX43" s="35">
        <v>611.6</v>
      </c>
      <c r="AY43" s="35">
        <v>0</v>
      </c>
      <c r="AZ43" s="35">
        <v>210.4</v>
      </c>
      <c r="BA43" s="35">
        <v>116.4</v>
      </c>
      <c r="BB43" s="35">
        <v>72</v>
      </c>
      <c r="BC43" s="35">
        <v>52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0.06</v>
      </c>
      <c r="BL43" s="35">
        <v>0</v>
      </c>
      <c r="BM43" s="35">
        <v>0</v>
      </c>
      <c r="BN43" s="35">
        <v>0.01</v>
      </c>
      <c r="BO43" s="35">
        <v>0</v>
      </c>
      <c r="BP43" s="35">
        <v>0</v>
      </c>
      <c r="BQ43" s="35">
        <v>0</v>
      </c>
      <c r="BR43" s="35">
        <v>0</v>
      </c>
      <c r="BS43" s="35">
        <v>0.04</v>
      </c>
      <c r="BT43" s="35">
        <v>0</v>
      </c>
      <c r="BU43" s="35">
        <v>0</v>
      </c>
      <c r="BV43" s="35">
        <v>0.19</v>
      </c>
      <c r="BW43" s="35">
        <v>0.03</v>
      </c>
      <c r="BX43" s="35">
        <v>0</v>
      </c>
      <c r="BY43" s="35">
        <v>0</v>
      </c>
      <c r="BZ43" s="35">
        <v>0</v>
      </c>
      <c r="CA43" s="35">
        <v>0</v>
      </c>
      <c r="CB43" s="35">
        <v>18.8</v>
      </c>
      <c r="CC43" s="34">
        <v>2.96</v>
      </c>
      <c r="CE43" s="32">
        <v>0.33</v>
      </c>
      <c r="CG43" s="32">
        <v>0</v>
      </c>
      <c r="CH43" s="32">
        <v>0</v>
      </c>
      <c r="CI43" s="32">
        <v>0</v>
      </c>
      <c r="CJ43" s="32">
        <v>0</v>
      </c>
      <c r="CK43" s="32">
        <v>0</v>
      </c>
      <c r="CL43" s="32">
        <v>0</v>
      </c>
      <c r="CM43" s="32">
        <v>0</v>
      </c>
      <c r="CN43" s="32">
        <v>0</v>
      </c>
      <c r="CO43" s="32">
        <v>0</v>
      </c>
      <c r="CP43" s="32">
        <v>0</v>
      </c>
      <c r="CQ43" s="32">
        <v>0</v>
      </c>
      <c r="CR43" s="32">
        <v>2.4700000000000002</v>
      </c>
    </row>
    <row r="44" spans="1:96" s="28" customFormat="1">
      <c r="A44" s="28" t="str">
        <f>"5"</f>
        <v>5</v>
      </c>
      <c r="B44" s="29" t="s">
        <v>104</v>
      </c>
      <c r="C44" s="30" t="str">
        <f>"200"</f>
        <v>200</v>
      </c>
      <c r="D44" s="30">
        <v>1</v>
      </c>
      <c r="E44" s="30">
        <v>0</v>
      </c>
      <c r="F44" s="30">
        <v>0.2</v>
      </c>
      <c r="G44" s="30">
        <v>0</v>
      </c>
      <c r="H44" s="30">
        <v>20.6</v>
      </c>
      <c r="I44" s="30">
        <v>86.47999999999999</v>
      </c>
      <c r="J44" s="31">
        <v>0</v>
      </c>
      <c r="K44" s="31">
        <v>0</v>
      </c>
      <c r="L44" s="31">
        <v>0</v>
      </c>
      <c r="M44" s="31">
        <v>0</v>
      </c>
      <c r="N44" s="31">
        <v>19.8</v>
      </c>
      <c r="O44" s="31">
        <v>0.4</v>
      </c>
      <c r="P44" s="31">
        <v>0.4</v>
      </c>
      <c r="Q44" s="31">
        <v>0</v>
      </c>
      <c r="R44" s="31">
        <v>0</v>
      </c>
      <c r="S44" s="31">
        <v>1</v>
      </c>
      <c r="T44" s="31">
        <v>0.6</v>
      </c>
      <c r="U44" s="31">
        <v>12</v>
      </c>
      <c r="V44" s="31">
        <v>240</v>
      </c>
      <c r="W44" s="31">
        <v>14</v>
      </c>
      <c r="X44" s="31">
        <v>8</v>
      </c>
      <c r="Y44" s="31">
        <v>14</v>
      </c>
      <c r="Z44" s="31">
        <v>2.8</v>
      </c>
      <c r="AA44" s="31">
        <v>0</v>
      </c>
      <c r="AB44" s="31">
        <v>0</v>
      </c>
      <c r="AC44" s="31">
        <v>0</v>
      </c>
      <c r="AD44" s="31">
        <v>0.2</v>
      </c>
      <c r="AE44" s="31">
        <v>0.02</v>
      </c>
      <c r="AF44" s="31">
        <v>0.02</v>
      </c>
      <c r="AG44" s="31">
        <v>0.2</v>
      </c>
      <c r="AH44" s="31">
        <v>0.4</v>
      </c>
      <c r="AI44" s="31">
        <v>4</v>
      </c>
      <c r="AJ44" s="31">
        <v>0.4</v>
      </c>
      <c r="AK44" s="31">
        <v>16</v>
      </c>
      <c r="AL44" s="31">
        <v>20</v>
      </c>
      <c r="AM44" s="31">
        <v>28</v>
      </c>
      <c r="AN44" s="31">
        <v>28</v>
      </c>
      <c r="AO44" s="31">
        <v>4</v>
      </c>
      <c r="AP44" s="31">
        <v>16</v>
      </c>
      <c r="AQ44" s="31">
        <v>4</v>
      </c>
      <c r="AR44" s="31">
        <v>14</v>
      </c>
      <c r="AS44" s="31">
        <v>26</v>
      </c>
      <c r="AT44" s="31">
        <v>16</v>
      </c>
      <c r="AU44" s="31">
        <v>116</v>
      </c>
      <c r="AV44" s="31">
        <v>10</v>
      </c>
      <c r="AW44" s="31">
        <v>22</v>
      </c>
      <c r="AX44" s="31">
        <v>64</v>
      </c>
      <c r="AY44" s="31">
        <v>0</v>
      </c>
      <c r="AZ44" s="31">
        <v>20</v>
      </c>
      <c r="BA44" s="31">
        <v>24</v>
      </c>
      <c r="BB44" s="31">
        <v>10</v>
      </c>
      <c r="BC44" s="31">
        <v>8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176.2</v>
      </c>
      <c r="CC44" s="30">
        <v>9.84</v>
      </c>
      <c r="CE44" s="28">
        <v>0</v>
      </c>
      <c r="CG44" s="28">
        <v>4</v>
      </c>
      <c r="CH44" s="28">
        <v>4</v>
      </c>
      <c r="CI44" s="28">
        <v>4</v>
      </c>
      <c r="CJ44" s="28">
        <v>400</v>
      </c>
      <c r="CK44" s="28">
        <v>182</v>
      </c>
      <c r="CL44" s="28">
        <v>291</v>
      </c>
      <c r="CM44" s="28">
        <v>0.6</v>
      </c>
      <c r="CN44" s="28">
        <v>0.6</v>
      </c>
      <c r="CO44" s="28">
        <v>0.6</v>
      </c>
      <c r="CP44" s="28">
        <v>0</v>
      </c>
      <c r="CQ44" s="28">
        <v>0</v>
      </c>
      <c r="CR44" s="28">
        <v>8.1999999999999993</v>
      </c>
    </row>
    <row r="45" spans="1:96" s="36" customFormat="1" ht="11.4">
      <c r="B45" s="37" t="s">
        <v>112</v>
      </c>
      <c r="C45" s="38"/>
      <c r="D45" s="38">
        <v>34.07</v>
      </c>
      <c r="E45" s="38">
        <v>13.31</v>
      </c>
      <c r="F45" s="38">
        <v>45.93</v>
      </c>
      <c r="G45" s="38">
        <v>14.73</v>
      </c>
      <c r="H45" s="38">
        <v>140.94999999999999</v>
      </c>
      <c r="I45" s="38">
        <v>1090.97</v>
      </c>
      <c r="J45" s="39">
        <v>13.59</v>
      </c>
      <c r="K45" s="39">
        <v>7.37</v>
      </c>
      <c r="L45" s="39">
        <v>0</v>
      </c>
      <c r="M45" s="39">
        <v>0</v>
      </c>
      <c r="N45" s="39">
        <v>33.49</v>
      </c>
      <c r="O45" s="39">
        <v>91.94</v>
      </c>
      <c r="P45" s="39">
        <v>15.51</v>
      </c>
      <c r="Q45" s="39">
        <v>0</v>
      </c>
      <c r="R45" s="39">
        <v>0</v>
      </c>
      <c r="S45" s="39">
        <v>2.0099999999999998</v>
      </c>
      <c r="T45" s="39">
        <v>9.5299999999999994</v>
      </c>
      <c r="U45" s="39">
        <v>1469.43</v>
      </c>
      <c r="V45" s="39">
        <v>1619.15</v>
      </c>
      <c r="W45" s="39">
        <v>113.55</v>
      </c>
      <c r="X45" s="39">
        <v>224.85</v>
      </c>
      <c r="Y45" s="39">
        <v>527.07000000000005</v>
      </c>
      <c r="Z45" s="39">
        <v>12.38</v>
      </c>
      <c r="AA45" s="39">
        <v>0</v>
      </c>
      <c r="AB45" s="39">
        <v>1449.32</v>
      </c>
      <c r="AC45" s="39">
        <v>269.29000000000002</v>
      </c>
      <c r="AD45" s="39">
        <v>7.3</v>
      </c>
      <c r="AE45" s="39">
        <v>0.85</v>
      </c>
      <c r="AF45" s="39">
        <v>0.39</v>
      </c>
      <c r="AG45" s="39">
        <v>6.86</v>
      </c>
      <c r="AH45" s="39">
        <v>14.87</v>
      </c>
      <c r="AI45" s="39">
        <v>42.21</v>
      </c>
      <c r="AJ45" s="39">
        <v>0.4</v>
      </c>
      <c r="AK45" s="39">
        <v>1472.25</v>
      </c>
      <c r="AL45" s="39">
        <v>1273.32</v>
      </c>
      <c r="AM45" s="39">
        <v>2145.71</v>
      </c>
      <c r="AN45" s="39">
        <v>1837.65</v>
      </c>
      <c r="AO45" s="39">
        <v>672.03</v>
      </c>
      <c r="AP45" s="39">
        <v>1178.72</v>
      </c>
      <c r="AQ45" s="39">
        <v>408.39</v>
      </c>
      <c r="AR45" s="39">
        <v>1416.89</v>
      </c>
      <c r="AS45" s="39">
        <v>1509.13</v>
      </c>
      <c r="AT45" s="39">
        <v>2097.46</v>
      </c>
      <c r="AU45" s="39">
        <v>2641.37</v>
      </c>
      <c r="AV45" s="39">
        <v>923.34</v>
      </c>
      <c r="AW45" s="39">
        <v>1515.02</v>
      </c>
      <c r="AX45" s="39">
        <v>6029.84</v>
      </c>
      <c r="AY45" s="39">
        <v>158.27000000000001</v>
      </c>
      <c r="AZ45" s="39">
        <v>1680.62</v>
      </c>
      <c r="BA45" s="39">
        <v>1395.15</v>
      </c>
      <c r="BB45" s="39">
        <v>1041.22</v>
      </c>
      <c r="BC45" s="39">
        <v>578.94000000000005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0.01</v>
      </c>
      <c r="BJ45" s="39">
        <v>0</v>
      </c>
      <c r="BK45" s="39">
        <v>1.22</v>
      </c>
      <c r="BL45" s="39">
        <v>0</v>
      </c>
      <c r="BM45" s="39">
        <v>0.5</v>
      </c>
      <c r="BN45" s="39">
        <v>0.05</v>
      </c>
      <c r="BO45" s="39">
        <v>0.08</v>
      </c>
      <c r="BP45" s="39">
        <v>0</v>
      </c>
      <c r="BQ45" s="39">
        <v>0</v>
      </c>
      <c r="BR45" s="39">
        <v>0.03</v>
      </c>
      <c r="BS45" s="39">
        <v>3.54</v>
      </c>
      <c r="BT45" s="39">
        <v>0.01</v>
      </c>
      <c r="BU45" s="39">
        <v>0</v>
      </c>
      <c r="BV45" s="39">
        <v>7.67</v>
      </c>
      <c r="BW45" s="39">
        <v>0.11</v>
      </c>
      <c r="BX45" s="39">
        <v>0</v>
      </c>
      <c r="BY45" s="39">
        <v>0</v>
      </c>
      <c r="BZ45" s="39">
        <v>0</v>
      </c>
      <c r="CA45" s="39">
        <v>0</v>
      </c>
      <c r="CB45" s="39">
        <v>796.95</v>
      </c>
      <c r="CC45" s="38">
        <f>SUM($CC$37:$CC$44)</f>
        <v>115.98</v>
      </c>
      <c r="CD45" s="36">
        <f>$I$45/$I$49*100</f>
        <v>33.243645139468697</v>
      </c>
      <c r="CE45" s="36">
        <v>241.55</v>
      </c>
      <c r="CG45" s="36">
        <v>122.7</v>
      </c>
      <c r="CH45" s="36">
        <v>71.52</v>
      </c>
      <c r="CI45" s="36">
        <v>97.11</v>
      </c>
      <c r="CJ45" s="36">
        <v>7651.7</v>
      </c>
      <c r="CK45" s="36">
        <v>4113.88</v>
      </c>
      <c r="CL45" s="36">
        <v>5882.79</v>
      </c>
      <c r="CM45" s="36">
        <v>125.56</v>
      </c>
      <c r="CN45" s="36">
        <v>78.23</v>
      </c>
      <c r="CO45" s="36">
        <v>101.93</v>
      </c>
      <c r="CP45" s="36">
        <v>3</v>
      </c>
      <c r="CQ45" s="36">
        <v>3</v>
      </c>
    </row>
    <row r="46" spans="1:96">
      <c r="B46" s="27" t="s">
        <v>113</v>
      </c>
      <c r="C46" s="16"/>
      <c r="D46" s="16"/>
      <c r="E46" s="16"/>
      <c r="F46" s="16"/>
      <c r="G46" s="16"/>
      <c r="H46" s="16"/>
      <c r="I46" s="16"/>
    </row>
    <row r="47" spans="1:96" s="28" customFormat="1">
      <c r="A47" s="28" t="str">
        <f>"13"</f>
        <v>13</v>
      </c>
      <c r="B47" s="29" t="s">
        <v>107</v>
      </c>
      <c r="C47" s="30" t="str">
        <f>"170"</f>
        <v>170</v>
      </c>
      <c r="D47" s="30">
        <v>0.68</v>
      </c>
      <c r="E47" s="30">
        <v>0</v>
      </c>
      <c r="F47" s="30">
        <v>0.68</v>
      </c>
      <c r="G47" s="30">
        <v>0.68</v>
      </c>
      <c r="H47" s="30">
        <v>19.72</v>
      </c>
      <c r="I47" s="30">
        <v>82.756</v>
      </c>
      <c r="J47" s="31">
        <v>0.17</v>
      </c>
      <c r="K47" s="31">
        <v>0</v>
      </c>
      <c r="L47" s="31">
        <v>0</v>
      </c>
      <c r="M47" s="31">
        <v>0</v>
      </c>
      <c r="N47" s="31">
        <v>15.3</v>
      </c>
      <c r="O47" s="31">
        <v>1.36</v>
      </c>
      <c r="P47" s="31">
        <v>3.06</v>
      </c>
      <c r="Q47" s="31">
        <v>0</v>
      </c>
      <c r="R47" s="31">
        <v>0</v>
      </c>
      <c r="S47" s="31">
        <v>1.36</v>
      </c>
      <c r="T47" s="31">
        <v>0.85</v>
      </c>
      <c r="U47" s="31">
        <v>44.2</v>
      </c>
      <c r="V47" s="31">
        <v>472.6</v>
      </c>
      <c r="W47" s="31">
        <v>27.2</v>
      </c>
      <c r="X47" s="31">
        <v>15.3</v>
      </c>
      <c r="Y47" s="31">
        <v>18.7</v>
      </c>
      <c r="Z47" s="31">
        <v>3.74</v>
      </c>
      <c r="AA47" s="31">
        <v>0</v>
      </c>
      <c r="AB47" s="31">
        <v>51</v>
      </c>
      <c r="AC47" s="31">
        <v>8.5</v>
      </c>
      <c r="AD47" s="31">
        <v>0.34</v>
      </c>
      <c r="AE47" s="31">
        <v>0.05</v>
      </c>
      <c r="AF47" s="31">
        <v>0.03</v>
      </c>
      <c r="AG47" s="31">
        <v>0.51</v>
      </c>
      <c r="AH47" s="31">
        <v>0.68</v>
      </c>
      <c r="AI47" s="31">
        <v>17</v>
      </c>
      <c r="AJ47" s="31">
        <v>0</v>
      </c>
      <c r="AK47" s="31">
        <v>20.399999999999999</v>
      </c>
      <c r="AL47" s="31">
        <v>22.1</v>
      </c>
      <c r="AM47" s="31">
        <v>32.299999999999997</v>
      </c>
      <c r="AN47" s="31">
        <v>30.6</v>
      </c>
      <c r="AO47" s="31">
        <v>5.0999999999999996</v>
      </c>
      <c r="AP47" s="31">
        <v>18.7</v>
      </c>
      <c r="AQ47" s="31">
        <v>5.0999999999999996</v>
      </c>
      <c r="AR47" s="31">
        <v>15.3</v>
      </c>
      <c r="AS47" s="31">
        <v>28.9</v>
      </c>
      <c r="AT47" s="31">
        <v>17</v>
      </c>
      <c r="AU47" s="31">
        <v>132.6</v>
      </c>
      <c r="AV47" s="31">
        <v>11.9</v>
      </c>
      <c r="AW47" s="31">
        <v>23.8</v>
      </c>
      <c r="AX47" s="31">
        <v>71.400000000000006</v>
      </c>
      <c r="AY47" s="31">
        <v>0</v>
      </c>
      <c r="AZ47" s="31">
        <v>22.1</v>
      </c>
      <c r="BA47" s="31">
        <v>27.2</v>
      </c>
      <c r="BB47" s="31">
        <v>10.199999999999999</v>
      </c>
      <c r="BC47" s="31">
        <v>8.5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146.71</v>
      </c>
      <c r="CC47" s="30">
        <v>30.6</v>
      </c>
      <c r="CE47" s="28">
        <v>8.5</v>
      </c>
      <c r="CG47" s="28">
        <v>3.2</v>
      </c>
      <c r="CH47" s="28">
        <v>3.2</v>
      </c>
      <c r="CI47" s="28">
        <v>3.2</v>
      </c>
      <c r="CJ47" s="28">
        <v>240</v>
      </c>
      <c r="CK47" s="28">
        <v>240</v>
      </c>
      <c r="CL47" s="28">
        <v>240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25.5</v>
      </c>
    </row>
    <row r="48" spans="1:96" s="36" customFormat="1" ht="11.4">
      <c r="B48" s="37" t="s">
        <v>114</v>
      </c>
      <c r="C48" s="38"/>
      <c r="D48" s="38">
        <v>0.68</v>
      </c>
      <c r="E48" s="38">
        <v>0</v>
      </c>
      <c r="F48" s="38">
        <v>0.68</v>
      </c>
      <c r="G48" s="38">
        <v>0.68</v>
      </c>
      <c r="H48" s="38">
        <v>19.72</v>
      </c>
      <c r="I48" s="38">
        <v>82.76</v>
      </c>
      <c r="J48" s="39">
        <v>0.17</v>
      </c>
      <c r="K48" s="39">
        <v>0</v>
      </c>
      <c r="L48" s="39">
        <v>0</v>
      </c>
      <c r="M48" s="39">
        <v>0</v>
      </c>
      <c r="N48" s="39">
        <v>15.3</v>
      </c>
      <c r="O48" s="39">
        <v>1.36</v>
      </c>
      <c r="P48" s="39">
        <v>3.06</v>
      </c>
      <c r="Q48" s="39">
        <v>0</v>
      </c>
      <c r="R48" s="39">
        <v>0</v>
      </c>
      <c r="S48" s="39">
        <v>1.36</v>
      </c>
      <c r="T48" s="39">
        <v>0.85</v>
      </c>
      <c r="U48" s="39">
        <v>44.2</v>
      </c>
      <c r="V48" s="39">
        <v>472.6</v>
      </c>
      <c r="W48" s="39">
        <v>27.2</v>
      </c>
      <c r="X48" s="39">
        <v>15.3</v>
      </c>
      <c r="Y48" s="39">
        <v>18.7</v>
      </c>
      <c r="Z48" s="39">
        <v>3.74</v>
      </c>
      <c r="AA48" s="39">
        <v>0</v>
      </c>
      <c r="AB48" s="39">
        <v>51</v>
      </c>
      <c r="AC48" s="39">
        <v>8.5</v>
      </c>
      <c r="AD48" s="39">
        <v>0.34</v>
      </c>
      <c r="AE48" s="39">
        <v>0.05</v>
      </c>
      <c r="AF48" s="39">
        <v>0.03</v>
      </c>
      <c r="AG48" s="39">
        <v>0.51</v>
      </c>
      <c r="AH48" s="39">
        <v>0.68</v>
      </c>
      <c r="AI48" s="39">
        <v>17</v>
      </c>
      <c r="AJ48" s="39">
        <v>0</v>
      </c>
      <c r="AK48" s="39">
        <v>20.399999999999999</v>
      </c>
      <c r="AL48" s="39">
        <v>22.1</v>
      </c>
      <c r="AM48" s="39">
        <v>32.299999999999997</v>
      </c>
      <c r="AN48" s="39">
        <v>30.6</v>
      </c>
      <c r="AO48" s="39">
        <v>5.0999999999999996</v>
      </c>
      <c r="AP48" s="39">
        <v>18.7</v>
      </c>
      <c r="AQ48" s="39">
        <v>5.0999999999999996</v>
      </c>
      <c r="AR48" s="39">
        <v>15.3</v>
      </c>
      <c r="AS48" s="39">
        <v>28.9</v>
      </c>
      <c r="AT48" s="39">
        <v>17</v>
      </c>
      <c r="AU48" s="39">
        <v>132.6</v>
      </c>
      <c r="AV48" s="39">
        <v>11.9</v>
      </c>
      <c r="AW48" s="39">
        <v>23.8</v>
      </c>
      <c r="AX48" s="39">
        <v>71.400000000000006</v>
      </c>
      <c r="AY48" s="39">
        <v>0</v>
      </c>
      <c r="AZ48" s="39">
        <v>22.1</v>
      </c>
      <c r="BA48" s="39">
        <v>27.2</v>
      </c>
      <c r="BB48" s="39">
        <v>10.199999999999999</v>
      </c>
      <c r="BC48" s="39">
        <v>8.5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146.71</v>
      </c>
      <c r="CC48" s="38">
        <f>SUM($CC$46:$CC$47)</f>
        <v>30.6</v>
      </c>
      <c r="CD48" s="36">
        <f>$I$48/$I$49*100</f>
        <v>2.5218329300919637</v>
      </c>
      <c r="CE48" s="36">
        <v>8.5</v>
      </c>
      <c r="CG48" s="36">
        <v>3.2</v>
      </c>
      <c r="CH48" s="36">
        <v>3.2</v>
      </c>
      <c r="CI48" s="36">
        <v>3.2</v>
      </c>
      <c r="CJ48" s="36">
        <v>240</v>
      </c>
      <c r="CK48" s="36">
        <v>240</v>
      </c>
      <c r="CL48" s="36">
        <v>240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115</v>
      </c>
      <c r="C49" s="38"/>
      <c r="D49" s="38">
        <v>117.04</v>
      </c>
      <c r="E49" s="38">
        <v>65.319999999999993</v>
      </c>
      <c r="F49" s="38">
        <v>123.94</v>
      </c>
      <c r="G49" s="38">
        <v>33.71</v>
      </c>
      <c r="H49" s="38">
        <v>438.55</v>
      </c>
      <c r="I49" s="38">
        <v>3281.74</v>
      </c>
      <c r="J49" s="39">
        <v>47.25</v>
      </c>
      <c r="K49" s="39">
        <v>14.22</v>
      </c>
      <c r="L49" s="39">
        <v>0</v>
      </c>
      <c r="M49" s="39">
        <v>0</v>
      </c>
      <c r="N49" s="39">
        <v>159.47</v>
      </c>
      <c r="O49" s="39">
        <v>241.52</v>
      </c>
      <c r="P49" s="39">
        <v>37.549999999999997</v>
      </c>
      <c r="Q49" s="39">
        <v>0</v>
      </c>
      <c r="R49" s="39">
        <v>0</v>
      </c>
      <c r="S49" s="39">
        <v>8.9</v>
      </c>
      <c r="T49" s="39">
        <v>27.65</v>
      </c>
      <c r="U49" s="39">
        <v>3878.63</v>
      </c>
      <c r="V49" s="39">
        <v>4606.17</v>
      </c>
      <c r="W49" s="39">
        <v>868.29</v>
      </c>
      <c r="X49" s="39">
        <v>583.69000000000005</v>
      </c>
      <c r="Y49" s="39">
        <v>1776.69</v>
      </c>
      <c r="Z49" s="39">
        <v>33.28</v>
      </c>
      <c r="AA49" s="39">
        <v>170.2</v>
      </c>
      <c r="AB49" s="39">
        <v>2817.83</v>
      </c>
      <c r="AC49" s="39">
        <v>727.84</v>
      </c>
      <c r="AD49" s="39">
        <v>16.25</v>
      </c>
      <c r="AE49" s="39">
        <v>2.02</v>
      </c>
      <c r="AF49" s="39">
        <v>1.64</v>
      </c>
      <c r="AG49" s="39">
        <v>14.96</v>
      </c>
      <c r="AH49" s="39">
        <v>41.51</v>
      </c>
      <c r="AI49" s="39">
        <v>104.49</v>
      </c>
      <c r="AJ49" s="39">
        <v>0.8</v>
      </c>
      <c r="AK49" s="39">
        <v>5468.5</v>
      </c>
      <c r="AL49" s="39">
        <v>4680.99</v>
      </c>
      <c r="AM49" s="39">
        <v>7855.57</v>
      </c>
      <c r="AN49" s="39">
        <v>6324.24</v>
      </c>
      <c r="AO49" s="39">
        <v>2301.8200000000002</v>
      </c>
      <c r="AP49" s="39">
        <v>4152.63</v>
      </c>
      <c r="AQ49" s="39">
        <v>1448.12</v>
      </c>
      <c r="AR49" s="39">
        <v>5019.1099999999997</v>
      </c>
      <c r="AS49" s="39">
        <v>3518.43</v>
      </c>
      <c r="AT49" s="39">
        <v>4786.43</v>
      </c>
      <c r="AU49" s="39">
        <v>6290.29</v>
      </c>
      <c r="AV49" s="39">
        <v>2904.52</v>
      </c>
      <c r="AW49" s="39">
        <v>3814.76</v>
      </c>
      <c r="AX49" s="39">
        <v>14934.65</v>
      </c>
      <c r="AY49" s="39">
        <v>301.77999999999997</v>
      </c>
      <c r="AZ49" s="39">
        <v>4443.71</v>
      </c>
      <c r="BA49" s="39">
        <v>3456.15</v>
      </c>
      <c r="BB49" s="39">
        <v>4377.1499999999996</v>
      </c>
      <c r="BC49" s="39">
        <v>1590.99</v>
      </c>
      <c r="BD49" s="39">
        <v>0.24</v>
      </c>
      <c r="BE49" s="39">
        <v>0.11</v>
      </c>
      <c r="BF49" s="39">
        <v>0.06</v>
      </c>
      <c r="BG49" s="39">
        <v>0.13</v>
      </c>
      <c r="BH49" s="39">
        <v>0.15</v>
      </c>
      <c r="BI49" s="39">
        <v>0.73</v>
      </c>
      <c r="BJ49" s="39">
        <v>0</v>
      </c>
      <c r="BK49" s="39">
        <v>5.07</v>
      </c>
      <c r="BL49" s="39">
        <v>0</v>
      </c>
      <c r="BM49" s="39">
        <v>1.58</v>
      </c>
      <c r="BN49" s="39">
        <v>0.09</v>
      </c>
      <c r="BO49" s="39">
        <v>0.15</v>
      </c>
      <c r="BP49" s="39">
        <v>0</v>
      </c>
      <c r="BQ49" s="39">
        <v>0.14000000000000001</v>
      </c>
      <c r="BR49" s="39">
        <v>0.25</v>
      </c>
      <c r="BS49" s="39">
        <v>10.56</v>
      </c>
      <c r="BT49" s="39">
        <v>0.02</v>
      </c>
      <c r="BU49" s="39">
        <v>0</v>
      </c>
      <c r="BV49" s="39">
        <v>16.36</v>
      </c>
      <c r="BW49" s="39">
        <v>0.27</v>
      </c>
      <c r="BX49" s="39">
        <v>0.03</v>
      </c>
      <c r="BY49" s="39">
        <v>0</v>
      </c>
      <c r="BZ49" s="39">
        <v>0</v>
      </c>
      <c r="CA49" s="39">
        <v>0</v>
      </c>
      <c r="CB49" s="39">
        <v>2670.61</v>
      </c>
      <c r="CC49" s="38">
        <v>430</v>
      </c>
      <c r="CE49" s="36">
        <v>639.84</v>
      </c>
      <c r="CG49" s="36">
        <v>390.28</v>
      </c>
      <c r="CH49" s="36">
        <v>224.86</v>
      </c>
      <c r="CI49" s="36">
        <v>307.57</v>
      </c>
      <c r="CJ49" s="36">
        <v>23935.86</v>
      </c>
      <c r="CK49" s="36">
        <v>12308.28</v>
      </c>
      <c r="CL49" s="36">
        <v>18122.07</v>
      </c>
      <c r="CM49" s="36">
        <v>380.53</v>
      </c>
      <c r="CN49" s="36">
        <v>239.3</v>
      </c>
      <c r="CO49" s="36">
        <v>309.98</v>
      </c>
      <c r="CP49" s="36">
        <v>37.799999999999997</v>
      </c>
      <c r="CQ49" s="36">
        <v>7.9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116</v>
      </c>
      <c r="C51" s="16"/>
      <c r="D51" s="16">
        <v>15</v>
      </c>
      <c r="E51" s="16"/>
      <c r="F51" s="16">
        <v>35</v>
      </c>
      <c r="G51" s="16"/>
      <c r="H51" s="16">
        <v>50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5" t="s">
        <v>151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118</v>
      </c>
      <c r="B1" s="42" t="s">
        <v>86</v>
      </c>
      <c r="C1" s="43"/>
      <c r="D1" s="44"/>
      <c r="E1" s="41" t="s">
        <v>119</v>
      </c>
      <c r="F1" s="45"/>
      <c r="I1" s="41" t="s">
        <v>120</v>
      </c>
      <c r="J1" s="46" t="s">
        <v>117</v>
      </c>
    </row>
    <row r="2" spans="1:10" ht="7.5" customHeight="1" thickBot="1"/>
    <row r="3" spans="1:10" ht="15" thickBot="1">
      <c r="A3" s="47" t="s">
        <v>121</v>
      </c>
      <c r="B3" s="48" t="s">
        <v>122</v>
      </c>
      <c r="C3" s="48" t="s">
        <v>123</v>
      </c>
      <c r="D3" s="48" t="s">
        <v>124</v>
      </c>
      <c r="E3" s="48" t="s">
        <v>6</v>
      </c>
      <c r="F3" s="48" t="s">
        <v>125</v>
      </c>
      <c r="G3" s="48" t="s">
        <v>126</v>
      </c>
      <c r="H3" s="48" t="s">
        <v>127</v>
      </c>
      <c r="I3" s="48" t="s">
        <v>128</v>
      </c>
      <c r="J3" s="49" t="s">
        <v>129</v>
      </c>
    </row>
    <row r="4" spans="1:10">
      <c r="A4" s="50" t="s">
        <v>130</v>
      </c>
      <c r="B4" s="51" t="s">
        <v>131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132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133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134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135</v>
      </c>
      <c r="B11" s="70" t="s">
        <v>134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136</v>
      </c>
      <c r="B14" s="71" t="s">
        <v>137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138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139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140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141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142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143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106</v>
      </c>
      <c r="B23" s="70" t="s">
        <v>144</v>
      </c>
      <c r="C23" s="84" t="s">
        <v>148</v>
      </c>
      <c r="D23" s="53" t="s">
        <v>107</v>
      </c>
      <c r="E23" s="54">
        <v>150</v>
      </c>
      <c r="F23" s="55">
        <v>27</v>
      </c>
      <c r="G23" s="54">
        <v>73.02</v>
      </c>
      <c r="H23" s="54">
        <v>0.6</v>
      </c>
      <c r="I23" s="54">
        <v>0.6</v>
      </c>
      <c r="J23" s="56">
        <v>17.399999999999999</v>
      </c>
    </row>
    <row r="24" spans="1:10">
      <c r="A24" s="57"/>
      <c r="B24" s="82" t="s">
        <v>141</v>
      </c>
      <c r="C24" s="58"/>
      <c r="D24" s="59"/>
      <c r="E24" s="60"/>
      <c r="F24" s="61"/>
      <c r="G24" s="60"/>
      <c r="H24" s="60"/>
      <c r="I24" s="60"/>
      <c r="J24" s="62"/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145</v>
      </c>
      <c r="B27" s="51" t="s">
        <v>131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140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141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133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146</v>
      </c>
      <c r="B33" s="70" t="s">
        <v>147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144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141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134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45790.394849537035</v>
      </c>
      <c r="C1">
        <f>YEAR(Дата_Сост)</f>
        <v>2025</v>
      </c>
      <c r="D1">
        <f>MONTH(Дата_Сост)</f>
        <v>5</v>
      </c>
      <c r="E1">
        <f>DAY(Дата_Сост)</f>
        <v>13</v>
      </c>
    </row>
    <row r="2" spans="1:5">
      <c r="A2" t="s">
        <v>82</v>
      </c>
      <c r="B2" s="2">
        <v>45777.439988425926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30</v>
      </c>
    </row>
    <row r="6" spans="1:5">
      <c r="B6" s="4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2025-04-30T05:35:02Z</dcterms:modified>
</cp:coreProperties>
</file>