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<sst xmlns="http://schemas.openxmlformats.org/spreadsheetml/2006/main" count="186" uniqueCount="154">
  <si>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</si>
  <si>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</si>
  <si>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</si>
  <si>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</si>
  <si>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</si>
  <si>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</si>
  <si>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</si>
  <si>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</si>
  <si>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</si>
  <si>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</si>
  <si>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</si>
  <si>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</si>
  <si>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</si>
  <si>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</si>
  <si>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</si>
  <si>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</si>
  <si>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</si>
  <si>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</si>
  <si>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</si>
  <si>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</si>
  <si>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</si>
  <si>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</si>
  <si>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</si>
  <si>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</si>
  <si>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</si>
  <si>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</si>
  <si>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</si>
  <si>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</si>
  <si>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</si>
  <si>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</si>
  <si>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</si>
  <si>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</si>
  <si>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</si>
  <si>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</si>
  <si>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</si>
  <si>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</si>
  <si>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</si>
  <si>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</si>
  <si>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</si>
  <si>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</si>
  <si>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</si>
  <si>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</si>
  <si>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</si>
  <si>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</si>
  <si>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</si>
  <si>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</si>
  <si>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</si>
  <si>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</si>
  <si>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</si>
  <si>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</si>
  <si>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</si>
  <si>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</si>
  <si>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</si>
  <si>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</si>
  <si>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</si>
  <si>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</si>
  <si>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</si>
  <si>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</si>
  <si>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</si>
  <si>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</si>
  <si>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</si>
  <si>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</si>
  <si>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</si>
  <si>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</si>
  <si>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</si>
  <si>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</si>
  <si>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</si>
  <si>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</si>
  <si>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</si>
  <si>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</si>
  <si>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</si>
  <si>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</si>
  <si>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</si>
  <si>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</si>
  <si>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</si>
  <si>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</si>
  <si>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</si>
  <si>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</si>
  <si>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</si>
  <si>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</si>
  <si>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</si>
  <si>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</si>
  <si>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</si>
  <si>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</si>
  <si>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</si>
  <si>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</si>
  <si>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</si>
  <si>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</si>
  <si>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</si>
  <si>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</si>
  <si>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</si>
  <si>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</si>
  <si>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рисовая молочная вязкая с маслом сливочным</t>
  </si>
  <si>
    <t>Яйцо отварное</t>
  </si>
  <si>
    <t>Хлеб пшеничный</t>
  </si>
  <si>
    <t>Чай (вариант 1)</t>
  </si>
  <si>
    <t>Вафли в ассортименте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</si>
  <si>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</si>
  <si>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</si>
  <si>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</si>
  <si>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Суп "Кудрявый" со сметаной (с пшеном)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</si>
  <si>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</si>
  <si>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</si>
  <si>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</si>
  <si>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</si>
  <si>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</si>
  <si>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</si>
  <si>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</si>
  <si>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</si>
  <si>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</si>
  <si>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</si>
  <si>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</si>
  <si>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</si>
  <si>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</si>
  <si>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</si>
  <si>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</si>
  <si>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</si>
  <si>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</si>
  <si>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</si>
  <si>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</si>
  <si>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</si>
  <si>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</si>
  <si>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</si>
  <si>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</si>
  <si>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</si>
  <si>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</si>
  <si>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</si>
  <si>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</si>
  <si>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</si>
  <si>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</si>
  <si>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</si>
  <si>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</si>
  <si>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</si>
  <si>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</si>
  <si>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</si>
  <si>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</si>
  <si>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</si>
  <si>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</si>
  <si>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</si>
  <si>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</si>
  <si>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</si>
  <si>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</si>
  <si>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</si>
  <si>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</si>
  <si>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</si>
  <si>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</si>
  <si>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</si>
  <si>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</si>
  <si>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</si>
  <si>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</si>
  <si>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</si>
  <si>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Согласовано
Директор школы  № _______________</t>
  </si>
  <si>
    <t>Итого сумма с 7 до 11 лет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</si>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</sst>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7" sqref="G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18" t="s">
        <v>151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6" s="1" customFormat="1" ht="20.25" customHeight="1">
      <c r="A2" s="21" t="str">
        <f>"МЕНЮ НА " &amp; Dop!E1 &amp; "." &amp;Dop!D1 &amp; "." &amp; Dop!C1 &amp; "г."</f>
        <v>МЕНЮ НА 19.5.2025г.</v>
      </c>
      <c r="B2" s="21"/>
      <c r="C2" s="21"/>
      <c r="D2" s="21"/>
      <c r="E2" s="21"/>
      <c r="F2" s="21"/>
      <c r="G2" s="21"/>
      <c r="H2" s="21"/>
      <c r="I2" s="21"/>
    </row>
    <row r="3" spans="1:96" s="6" customFormat="1">
      <c r="A3" s="4"/>
      <c r="B3" s="4" t="str">
        <f>"19 мая 2025 г."</f>
        <v>19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88</v>
      </c>
      <c r="CR8" s="19" t="s">
        <v>87</v>
      </c>
    </row>
    <row r="9" spans="1:96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91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"9/4"</f>
        <v>9/4</v>
      </c>
      <c r="B11" s="33" t="s">
        <v>92</v>
      </c>
      <c r="C11" s="34" t="str">
        <f>"200"</f>
        <v>200</v>
      </c>
      <c r="D11" s="34">
        <v>5.19</v>
      </c>
      <c r="E11" s="34">
        <v>2.17</v>
      </c>
      <c r="F11" s="34">
        <v>6.34</v>
      </c>
      <c r="G11" s="34">
        <v>0.43</v>
      </c>
      <c r="H11" s="34">
        <v>40.44</v>
      </c>
      <c r="I11" s="34">
        <v>238.54563200000001</v>
      </c>
      <c r="J11" s="35">
        <v>3.99</v>
      </c>
      <c r="K11" s="35">
        <v>0.11</v>
      </c>
      <c r="L11" s="35">
        <v>0</v>
      </c>
      <c r="M11" s="35">
        <v>0</v>
      </c>
      <c r="N11" s="35">
        <v>8.7100000000000009</v>
      </c>
      <c r="O11" s="35">
        <v>30.47</v>
      </c>
      <c r="P11" s="35">
        <v>1.25</v>
      </c>
      <c r="Q11" s="35">
        <v>0</v>
      </c>
      <c r="R11" s="35">
        <v>0</v>
      </c>
      <c r="S11" s="35">
        <v>0.08</v>
      </c>
      <c r="T11" s="35">
        <v>1.91</v>
      </c>
      <c r="U11" s="35">
        <v>426.37</v>
      </c>
      <c r="V11" s="35">
        <v>153.69</v>
      </c>
      <c r="W11" s="35">
        <v>95.59</v>
      </c>
      <c r="X11" s="35">
        <v>31.08</v>
      </c>
      <c r="Y11" s="35">
        <v>126.25</v>
      </c>
      <c r="Z11" s="35">
        <v>0.55000000000000004</v>
      </c>
      <c r="AA11" s="35">
        <v>35</v>
      </c>
      <c r="AB11" s="35">
        <v>20.25</v>
      </c>
      <c r="AC11" s="35">
        <v>39</v>
      </c>
      <c r="AD11" s="35">
        <v>0.23</v>
      </c>
      <c r="AE11" s="35">
        <v>0.06</v>
      </c>
      <c r="AF11" s="35">
        <v>0.12</v>
      </c>
      <c r="AG11" s="35">
        <v>0.67</v>
      </c>
      <c r="AH11" s="35">
        <v>2.06</v>
      </c>
      <c r="AI11" s="35">
        <v>0.39</v>
      </c>
      <c r="AJ11" s="35">
        <v>0</v>
      </c>
      <c r="AK11" s="35">
        <v>302.97000000000003</v>
      </c>
      <c r="AL11" s="35">
        <v>262.64</v>
      </c>
      <c r="AM11" s="35">
        <v>473.93</v>
      </c>
      <c r="AN11" s="35">
        <v>277.49</v>
      </c>
      <c r="AO11" s="35">
        <v>124.22</v>
      </c>
      <c r="AP11" s="35">
        <v>201.34</v>
      </c>
      <c r="AQ11" s="35">
        <v>76.83</v>
      </c>
      <c r="AR11" s="35">
        <v>268.91000000000003</v>
      </c>
      <c r="AS11" s="35">
        <v>169.93</v>
      </c>
      <c r="AT11" s="35">
        <v>221.19</v>
      </c>
      <c r="AU11" s="35">
        <v>235.64</v>
      </c>
      <c r="AV11" s="35">
        <v>75.02</v>
      </c>
      <c r="AW11" s="35">
        <v>139.16</v>
      </c>
      <c r="AX11" s="35">
        <v>524.4</v>
      </c>
      <c r="AY11" s="35">
        <v>0</v>
      </c>
      <c r="AZ11" s="35">
        <v>144.65</v>
      </c>
      <c r="BA11" s="35">
        <v>144.94</v>
      </c>
      <c r="BB11" s="35">
        <v>262.35000000000002</v>
      </c>
      <c r="BC11" s="35">
        <v>78.67</v>
      </c>
      <c r="BD11" s="35">
        <v>0.13</v>
      </c>
      <c r="BE11" s="35">
        <v>0.06</v>
      </c>
      <c r="BF11" s="35">
        <v>0.03</v>
      </c>
      <c r="BG11" s="35">
        <v>7.0000000000000007E-2</v>
      </c>
      <c r="BH11" s="35">
        <v>0.08</v>
      </c>
      <c r="BI11" s="35">
        <v>0.39</v>
      </c>
      <c r="BJ11" s="35">
        <v>0</v>
      </c>
      <c r="BK11" s="35">
        <v>1.1599999999999999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0.11</v>
      </c>
      <c r="BS11" s="35">
        <v>1.02</v>
      </c>
      <c r="BT11" s="35">
        <v>0</v>
      </c>
      <c r="BU11" s="35">
        <v>0</v>
      </c>
      <c r="BV11" s="35">
        <v>0.13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148.72</v>
      </c>
      <c r="CC11" s="34">
        <v>26.65</v>
      </c>
      <c r="CE11" s="32">
        <v>38.380000000000003</v>
      </c>
      <c r="CG11" s="32">
        <v>49.56</v>
      </c>
      <c r="CH11" s="32">
        <v>24.16</v>
      </c>
      <c r="CI11" s="32">
        <v>36.86</v>
      </c>
      <c r="CJ11" s="32">
        <v>2225.48</v>
      </c>
      <c r="CK11" s="32">
        <v>1028.43</v>
      </c>
      <c r="CL11" s="32">
        <v>1626.96</v>
      </c>
      <c r="CM11" s="32">
        <v>31.15</v>
      </c>
      <c r="CN11" s="32">
        <v>13.58</v>
      </c>
      <c r="CO11" s="32">
        <v>22.36</v>
      </c>
      <c r="CP11" s="32">
        <v>5</v>
      </c>
      <c r="CQ11" s="32">
        <v>1</v>
      </c>
      <c r="CR11" s="32">
        <v>16.149999999999999</v>
      </c>
    </row>
    <row r="12" spans="1:96" s="32" customFormat="1">
      <c r="A12" s="32" t="str">
        <f>"1/6"</f>
        <v>1/6</v>
      </c>
      <c r="B12" s="33" t="s">
        <v>93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14.52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8.8000000000000007</v>
      </c>
    </row>
    <row r="13" spans="1:96" s="32" customFormat="1">
      <c r="A13" s="32" t="str">
        <f>"2"</f>
        <v>2</v>
      </c>
      <c r="B13" s="33" t="s">
        <v>94</v>
      </c>
      <c r="C13" s="34" t="str">
        <f>"30"</f>
        <v>30</v>
      </c>
      <c r="D13" s="34">
        <v>1.98</v>
      </c>
      <c r="E13" s="34">
        <v>0</v>
      </c>
      <c r="F13" s="34">
        <v>0.2</v>
      </c>
      <c r="G13" s="34">
        <v>0.2</v>
      </c>
      <c r="H13" s="34">
        <v>14.07</v>
      </c>
      <c r="I13" s="34">
        <v>67.170299999999997</v>
      </c>
      <c r="J13" s="35">
        <v>0</v>
      </c>
      <c r="K13" s="35">
        <v>0</v>
      </c>
      <c r="L13" s="35">
        <v>0</v>
      </c>
      <c r="M13" s="35">
        <v>0</v>
      </c>
      <c r="N13" s="35">
        <v>0.33</v>
      </c>
      <c r="O13" s="35">
        <v>13.68</v>
      </c>
      <c r="P13" s="35">
        <v>0.06</v>
      </c>
      <c r="Q13" s="35">
        <v>0</v>
      </c>
      <c r="R13" s="35">
        <v>0</v>
      </c>
      <c r="S13" s="35">
        <v>0</v>
      </c>
      <c r="T13" s="35">
        <v>0.54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95.79</v>
      </c>
      <c r="AL13" s="35">
        <v>99.7</v>
      </c>
      <c r="AM13" s="35">
        <v>152.69</v>
      </c>
      <c r="AN13" s="35">
        <v>50.63</v>
      </c>
      <c r="AO13" s="35">
        <v>30.02</v>
      </c>
      <c r="AP13" s="35">
        <v>60.03</v>
      </c>
      <c r="AQ13" s="35">
        <v>22.71</v>
      </c>
      <c r="AR13" s="35">
        <v>108.58</v>
      </c>
      <c r="AS13" s="35">
        <v>67.34</v>
      </c>
      <c r="AT13" s="35">
        <v>93.96</v>
      </c>
      <c r="AU13" s="35">
        <v>77.52</v>
      </c>
      <c r="AV13" s="35">
        <v>40.72</v>
      </c>
      <c r="AW13" s="35">
        <v>72.040000000000006</v>
      </c>
      <c r="AX13" s="35">
        <v>602.39</v>
      </c>
      <c r="AY13" s="35">
        <v>0</v>
      </c>
      <c r="AZ13" s="35">
        <v>196.27</v>
      </c>
      <c r="BA13" s="35">
        <v>85.35</v>
      </c>
      <c r="BB13" s="35">
        <v>56.64</v>
      </c>
      <c r="BC13" s="35">
        <v>44.89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0.08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11.73</v>
      </c>
      <c r="CC13" s="34">
        <v>2.16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1.8</v>
      </c>
    </row>
    <row r="14" spans="1:96" s="32" customFormat="1">
      <c r="A14" s="32" t="str">
        <f>"27/10"</f>
        <v>27/10</v>
      </c>
      <c r="B14" s="33" t="s">
        <v>95</v>
      </c>
      <c r="C14" s="34" t="str">
        <f>"200"</f>
        <v>200</v>
      </c>
      <c r="D14" s="34">
        <v>0.1</v>
      </c>
      <c r="E14" s="34">
        <v>0</v>
      </c>
      <c r="F14" s="34">
        <v>0.02</v>
      </c>
      <c r="G14" s="34">
        <v>0.02</v>
      </c>
      <c r="H14" s="34">
        <v>5.94</v>
      </c>
      <c r="I14" s="34">
        <v>23.095202</v>
      </c>
      <c r="J14" s="35">
        <v>0</v>
      </c>
      <c r="K14" s="35">
        <v>0</v>
      </c>
      <c r="L14" s="35">
        <v>0</v>
      </c>
      <c r="M14" s="35">
        <v>0</v>
      </c>
      <c r="N14" s="35">
        <v>5.89</v>
      </c>
      <c r="O14" s="35">
        <v>0</v>
      </c>
      <c r="P14" s="35">
        <v>0.05</v>
      </c>
      <c r="Q14" s="35">
        <v>0</v>
      </c>
      <c r="R14" s="35">
        <v>0</v>
      </c>
      <c r="S14" s="35">
        <v>0</v>
      </c>
      <c r="T14" s="35">
        <v>0.03</v>
      </c>
      <c r="U14" s="35">
        <v>0.06</v>
      </c>
      <c r="V14" s="35">
        <v>0.18</v>
      </c>
      <c r="W14" s="35">
        <v>0.17</v>
      </c>
      <c r="X14" s="35">
        <v>0</v>
      </c>
      <c r="Y14" s="35">
        <v>0</v>
      </c>
      <c r="Z14" s="35">
        <v>0.02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200.05</v>
      </c>
      <c r="CC14" s="34">
        <v>1.2</v>
      </c>
      <c r="CE14" s="32">
        <v>0</v>
      </c>
      <c r="CG14" s="32">
        <v>0.6</v>
      </c>
      <c r="CH14" s="32">
        <v>0.6</v>
      </c>
      <c r="CI14" s="32">
        <v>0.6</v>
      </c>
      <c r="CJ14" s="32">
        <v>60</v>
      </c>
      <c r="CK14" s="32">
        <v>24.6</v>
      </c>
      <c r="CL14" s="32">
        <v>42.3</v>
      </c>
      <c r="CM14" s="32">
        <v>6.54</v>
      </c>
      <c r="CN14" s="32">
        <v>3.84</v>
      </c>
      <c r="CO14" s="32">
        <v>5.19</v>
      </c>
      <c r="CP14" s="32">
        <v>6</v>
      </c>
      <c r="CQ14" s="32">
        <v>0</v>
      </c>
      <c r="CR14" s="32">
        <v>0.73</v>
      </c>
    </row>
    <row r="15" spans="1:96" s="28" customFormat="1">
      <c r="A15" s="28" t="str">
        <f>"16/1"</f>
        <v>16/1</v>
      </c>
      <c r="B15" s="29" t="s">
        <v>96</v>
      </c>
      <c r="C15" s="30" t="str">
        <f>"30"</f>
        <v>30</v>
      </c>
      <c r="D15" s="30">
        <v>1.17</v>
      </c>
      <c r="E15" s="30">
        <v>0</v>
      </c>
      <c r="F15" s="30">
        <v>9.18</v>
      </c>
      <c r="G15" s="30">
        <v>0</v>
      </c>
      <c r="H15" s="30">
        <v>19.11</v>
      </c>
      <c r="I15" s="30">
        <v>161.47499999999999</v>
      </c>
      <c r="J15" s="31">
        <v>0</v>
      </c>
      <c r="K15" s="31">
        <v>0</v>
      </c>
      <c r="L15" s="31">
        <v>0</v>
      </c>
      <c r="M15" s="31">
        <v>0</v>
      </c>
      <c r="N15" s="31">
        <v>11.4</v>
      </c>
      <c r="O15" s="31">
        <v>7.35</v>
      </c>
      <c r="P15" s="31">
        <v>0.36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0.3</v>
      </c>
      <c r="CC15" s="30">
        <v>7.96</v>
      </c>
      <c r="CE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6.63</v>
      </c>
    </row>
    <row r="16" spans="1:96" s="36" customFormat="1" ht="11.4">
      <c r="B16" s="37" t="s">
        <v>97</v>
      </c>
      <c r="C16" s="38"/>
      <c r="D16" s="38">
        <v>13.52</v>
      </c>
      <c r="E16" s="38">
        <v>7.25</v>
      </c>
      <c r="F16" s="38">
        <v>20.34</v>
      </c>
      <c r="G16" s="38">
        <v>0.65</v>
      </c>
      <c r="H16" s="38">
        <v>79.84</v>
      </c>
      <c r="I16" s="38">
        <v>553.07000000000005</v>
      </c>
      <c r="J16" s="39">
        <v>5.19</v>
      </c>
      <c r="K16" s="39">
        <v>0.11</v>
      </c>
      <c r="L16" s="39">
        <v>0</v>
      </c>
      <c r="M16" s="39">
        <v>0</v>
      </c>
      <c r="N16" s="39">
        <v>26.61</v>
      </c>
      <c r="O16" s="39">
        <v>51.5</v>
      </c>
      <c r="P16" s="39">
        <v>1.73</v>
      </c>
      <c r="Q16" s="39">
        <v>0</v>
      </c>
      <c r="R16" s="39">
        <v>0</v>
      </c>
      <c r="S16" s="39">
        <v>0.08</v>
      </c>
      <c r="T16" s="39">
        <v>2.88</v>
      </c>
      <c r="U16" s="39">
        <v>480.03</v>
      </c>
      <c r="V16" s="39">
        <v>209.87</v>
      </c>
      <c r="W16" s="39">
        <v>117.77</v>
      </c>
      <c r="X16" s="39">
        <v>35.880000000000003</v>
      </c>
      <c r="Y16" s="39">
        <v>203.05</v>
      </c>
      <c r="Z16" s="39">
        <v>1.57</v>
      </c>
      <c r="AA16" s="39">
        <v>135</v>
      </c>
      <c r="AB16" s="39">
        <v>44.25</v>
      </c>
      <c r="AC16" s="39">
        <v>143</v>
      </c>
      <c r="AD16" s="39">
        <v>0.47</v>
      </c>
      <c r="AE16" s="39">
        <v>0.08</v>
      </c>
      <c r="AF16" s="39">
        <v>0.3</v>
      </c>
      <c r="AG16" s="39">
        <v>0.75</v>
      </c>
      <c r="AH16" s="39">
        <v>3.5</v>
      </c>
      <c r="AI16" s="39">
        <v>0.39</v>
      </c>
      <c r="AJ16" s="39">
        <v>0</v>
      </c>
      <c r="AK16" s="39">
        <v>707.55</v>
      </c>
      <c r="AL16" s="39">
        <v>601.14</v>
      </c>
      <c r="AM16" s="39">
        <v>1059.01</v>
      </c>
      <c r="AN16" s="39">
        <v>689.32</v>
      </c>
      <c r="AO16" s="39">
        <v>323.83</v>
      </c>
      <c r="AP16" s="39">
        <v>505.37</v>
      </c>
      <c r="AQ16" s="39">
        <v>181.14</v>
      </c>
      <c r="AR16" s="39">
        <v>638.29</v>
      </c>
      <c r="AS16" s="39">
        <v>521.27</v>
      </c>
      <c r="AT16" s="39">
        <v>629.95000000000005</v>
      </c>
      <c r="AU16" s="39">
        <v>804.76</v>
      </c>
      <c r="AV16" s="39">
        <v>251.74</v>
      </c>
      <c r="AW16" s="39">
        <v>377.6</v>
      </c>
      <c r="AX16" s="39">
        <v>1835.99</v>
      </c>
      <c r="AY16" s="39">
        <v>5.6</v>
      </c>
      <c r="AZ16" s="39">
        <v>499.32</v>
      </c>
      <c r="BA16" s="39">
        <v>601.49</v>
      </c>
      <c r="BB16" s="39">
        <v>509.38</v>
      </c>
      <c r="BC16" s="39">
        <v>240.77</v>
      </c>
      <c r="BD16" s="39">
        <v>0.13</v>
      </c>
      <c r="BE16" s="39">
        <v>0.06</v>
      </c>
      <c r="BF16" s="39">
        <v>0.03</v>
      </c>
      <c r="BG16" s="39">
        <v>7.0000000000000007E-2</v>
      </c>
      <c r="BH16" s="39">
        <v>0.08</v>
      </c>
      <c r="BI16" s="39">
        <v>0.39</v>
      </c>
      <c r="BJ16" s="39">
        <v>0</v>
      </c>
      <c r="BK16" s="39">
        <v>1.18</v>
      </c>
      <c r="BL16" s="39">
        <v>0</v>
      </c>
      <c r="BM16" s="39">
        <v>0.35</v>
      </c>
      <c r="BN16" s="39">
        <v>0</v>
      </c>
      <c r="BO16" s="39">
        <v>0</v>
      </c>
      <c r="BP16" s="39">
        <v>0</v>
      </c>
      <c r="BQ16" s="39">
        <v>0.08</v>
      </c>
      <c r="BR16" s="39">
        <v>0.12</v>
      </c>
      <c r="BS16" s="39">
        <v>1.04</v>
      </c>
      <c r="BT16" s="39">
        <v>0</v>
      </c>
      <c r="BU16" s="39">
        <v>0</v>
      </c>
      <c r="BV16" s="39">
        <v>0.21</v>
      </c>
      <c r="BW16" s="39">
        <v>0.01</v>
      </c>
      <c r="BX16" s="39">
        <v>0</v>
      </c>
      <c r="BY16" s="39">
        <v>0</v>
      </c>
      <c r="BZ16" s="39">
        <v>0</v>
      </c>
      <c r="CA16" s="39">
        <v>0</v>
      </c>
      <c r="CB16" s="39">
        <v>390.44</v>
      </c>
      <c r="CC16" s="38">
        <f>SUM($CC$10:$CC$15)</f>
        <v>52.49</v>
      </c>
      <c r="CD16" s="36">
        <f>$I$16/$I$51*100</f>
        <v>16.706539797613654</v>
      </c>
      <c r="CE16" s="36">
        <v>142.38</v>
      </c>
      <c r="CG16" s="36">
        <v>55.81</v>
      </c>
      <c r="CH16" s="36">
        <v>29.51</v>
      </c>
      <c r="CI16" s="36">
        <v>42.66</v>
      </c>
      <c r="CJ16" s="36">
        <v>3534.3</v>
      </c>
      <c r="CK16" s="36">
        <v>1739.59</v>
      </c>
      <c r="CL16" s="36">
        <v>2636.95</v>
      </c>
      <c r="CM16" s="36">
        <v>43.7</v>
      </c>
      <c r="CN16" s="36">
        <v>22.68</v>
      </c>
      <c r="CO16" s="36">
        <v>33.19</v>
      </c>
      <c r="CP16" s="36">
        <v>11</v>
      </c>
      <c r="CQ16" s="36">
        <v>1</v>
      </c>
    </row>
    <row r="17" spans="1:96">
      <c r="B17" s="27" t="s">
        <v>98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"6/1"</f>
        <v>6/1</v>
      </c>
      <c r="B18" s="33" t="s">
        <v>99</v>
      </c>
      <c r="C18" s="34" t="str">
        <f>"60"</f>
        <v>60</v>
      </c>
      <c r="D18" s="34">
        <v>0.92</v>
      </c>
      <c r="E18" s="34">
        <v>0</v>
      </c>
      <c r="F18" s="34">
        <v>3.58</v>
      </c>
      <c r="G18" s="34">
        <v>3.58</v>
      </c>
      <c r="H18" s="34">
        <v>5.59</v>
      </c>
      <c r="I18" s="34">
        <v>55.615097999999996</v>
      </c>
      <c r="J18" s="35">
        <v>0.45</v>
      </c>
      <c r="K18" s="35">
        <v>2.34</v>
      </c>
      <c r="L18" s="35">
        <v>0</v>
      </c>
      <c r="M18" s="35">
        <v>0</v>
      </c>
      <c r="N18" s="35">
        <v>4.42</v>
      </c>
      <c r="O18" s="35">
        <v>0.06</v>
      </c>
      <c r="P18" s="35">
        <v>1.1100000000000001</v>
      </c>
      <c r="Q18" s="35">
        <v>0</v>
      </c>
      <c r="R18" s="35">
        <v>0</v>
      </c>
      <c r="S18" s="35">
        <v>0.16</v>
      </c>
      <c r="T18" s="35">
        <v>0.7</v>
      </c>
      <c r="U18" s="35">
        <v>121.53</v>
      </c>
      <c r="V18" s="35">
        <v>151.19999999999999</v>
      </c>
      <c r="W18" s="35">
        <v>24.84</v>
      </c>
      <c r="X18" s="35">
        <v>10.7</v>
      </c>
      <c r="Y18" s="35">
        <v>19.14</v>
      </c>
      <c r="Z18" s="35">
        <v>0.34</v>
      </c>
      <c r="AA18" s="35">
        <v>0</v>
      </c>
      <c r="AB18" s="35">
        <v>1137.78</v>
      </c>
      <c r="AC18" s="35">
        <v>193.35</v>
      </c>
      <c r="AD18" s="35">
        <v>1.67</v>
      </c>
      <c r="AE18" s="35">
        <v>0.02</v>
      </c>
      <c r="AF18" s="35">
        <v>0.02</v>
      </c>
      <c r="AG18" s="35">
        <v>0.4</v>
      </c>
      <c r="AH18" s="35">
        <v>0.51</v>
      </c>
      <c r="AI18" s="35">
        <v>20.32</v>
      </c>
      <c r="AJ18" s="35">
        <v>0</v>
      </c>
      <c r="AK18" s="35">
        <v>29.62</v>
      </c>
      <c r="AL18" s="35">
        <v>25.34</v>
      </c>
      <c r="AM18" s="35">
        <v>32.36</v>
      </c>
      <c r="AN18" s="35">
        <v>30.48</v>
      </c>
      <c r="AO18" s="35">
        <v>10.55</v>
      </c>
      <c r="AP18" s="35">
        <v>22.86</v>
      </c>
      <c r="AQ18" s="35">
        <v>5.16</v>
      </c>
      <c r="AR18" s="35">
        <v>27.61</v>
      </c>
      <c r="AS18" s="35">
        <v>35.83</v>
      </c>
      <c r="AT18" s="35">
        <v>41.34</v>
      </c>
      <c r="AU18" s="35">
        <v>88.55</v>
      </c>
      <c r="AV18" s="35">
        <v>13.67</v>
      </c>
      <c r="AW18" s="35">
        <v>23.46</v>
      </c>
      <c r="AX18" s="35">
        <v>143.38</v>
      </c>
      <c r="AY18" s="35">
        <v>0</v>
      </c>
      <c r="AZ18" s="35">
        <v>28.84</v>
      </c>
      <c r="BA18" s="35">
        <v>29.12</v>
      </c>
      <c r="BB18" s="35">
        <v>23.74</v>
      </c>
      <c r="BC18" s="35">
        <v>9.9499999999999993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49.13</v>
      </c>
      <c r="CC18" s="34">
        <v>8.06</v>
      </c>
      <c r="CE18" s="32">
        <v>189.63</v>
      </c>
      <c r="CG18" s="32">
        <v>10.16</v>
      </c>
      <c r="CH18" s="32">
        <v>4.66</v>
      </c>
      <c r="CI18" s="32">
        <v>7.41</v>
      </c>
      <c r="CJ18" s="32">
        <v>304.75</v>
      </c>
      <c r="CK18" s="32">
        <v>72.97</v>
      </c>
      <c r="CL18" s="32">
        <v>188.86</v>
      </c>
      <c r="CM18" s="32">
        <v>4.8899999999999997</v>
      </c>
      <c r="CN18" s="32">
        <v>4.62</v>
      </c>
      <c r="CO18" s="32">
        <v>4.76</v>
      </c>
      <c r="CP18" s="32">
        <v>1.8</v>
      </c>
      <c r="CQ18" s="32">
        <v>0.3</v>
      </c>
      <c r="CR18" s="32">
        <v>4.88</v>
      </c>
    </row>
    <row r="19" spans="1:96" s="32" customFormat="1" ht="24">
      <c r="A19" s="32" t="str">
        <f>"80"</f>
        <v>80</v>
      </c>
      <c r="B19" s="33" t="s">
        <v>100</v>
      </c>
      <c r="C19" s="34" t="str">
        <f>"200"</f>
        <v>200</v>
      </c>
      <c r="D19" s="34">
        <v>4.1500000000000004</v>
      </c>
      <c r="E19" s="34">
        <v>1.69</v>
      </c>
      <c r="F19" s="34">
        <v>3.84</v>
      </c>
      <c r="G19" s="34">
        <v>1.58</v>
      </c>
      <c r="H19" s="34">
        <v>17.579999999999998</v>
      </c>
      <c r="I19" s="34">
        <v>119.87648005759999</v>
      </c>
      <c r="J19" s="35">
        <v>1.0900000000000001</v>
      </c>
      <c r="K19" s="35">
        <v>0.78</v>
      </c>
      <c r="L19" s="35">
        <v>0</v>
      </c>
      <c r="M19" s="35">
        <v>0</v>
      </c>
      <c r="N19" s="35">
        <v>2.5299999999999998</v>
      </c>
      <c r="O19" s="35">
        <v>13.49</v>
      </c>
      <c r="P19" s="35">
        <v>1.56</v>
      </c>
      <c r="Q19" s="35">
        <v>0</v>
      </c>
      <c r="R19" s="35">
        <v>0</v>
      </c>
      <c r="S19" s="35">
        <v>0.21</v>
      </c>
      <c r="T19" s="35">
        <v>2.1</v>
      </c>
      <c r="U19" s="35">
        <v>409.61</v>
      </c>
      <c r="V19" s="35">
        <v>414.81</v>
      </c>
      <c r="W19" s="35">
        <v>28.38</v>
      </c>
      <c r="X19" s="35">
        <v>26.75</v>
      </c>
      <c r="Y19" s="35">
        <v>87.56</v>
      </c>
      <c r="Z19" s="35">
        <v>1.24</v>
      </c>
      <c r="AA19" s="35">
        <v>39</v>
      </c>
      <c r="AB19" s="35">
        <v>1189.8599999999999</v>
      </c>
      <c r="AC19" s="35">
        <v>277.95</v>
      </c>
      <c r="AD19" s="35">
        <v>0.77</v>
      </c>
      <c r="AE19" s="35">
        <v>0.11</v>
      </c>
      <c r="AF19" s="35">
        <v>0.11</v>
      </c>
      <c r="AG19" s="35">
        <v>0.9</v>
      </c>
      <c r="AH19" s="35">
        <v>2.14</v>
      </c>
      <c r="AI19" s="35">
        <v>5.03</v>
      </c>
      <c r="AJ19" s="35">
        <v>0</v>
      </c>
      <c r="AK19" s="35">
        <v>159.30000000000001</v>
      </c>
      <c r="AL19" s="35">
        <v>140.76</v>
      </c>
      <c r="AM19" s="35">
        <v>298.70999999999998</v>
      </c>
      <c r="AN19" s="35">
        <v>182.51</v>
      </c>
      <c r="AO19" s="35">
        <v>86.61</v>
      </c>
      <c r="AP19" s="35">
        <v>139.80000000000001</v>
      </c>
      <c r="AQ19" s="35">
        <v>53.97</v>
      </c>
      <c r="AR19" s="35">
        <v>159.97999999999999</v>
      </c>
      <c r="AS19" s="35">
        <v>218.44</v>
      </c>
      <c r="AT19" s="35">
        <v>236.93</v>
      </c>
      <c r="AU19" s="35">
        <v>271.17</v>
      </c>
      <c r="AV19" s="35">
        <v>75.53</v>
      </c>
      <c r="AW19" s="35">
        <v>106.35</v>
      </c>
      <c r="AX19" s="35">
        <v>566.27</v>
      </c>
      <c r="AY19" s="35">
        <v>1.87</v>
      </c>
      <c r="AZ19" s="35">
        <v>137.31</v>
      </c>
      <c r="BA19" s="35">
        <v>198.17</v>
      </c>
      <c r="BB19" s="35">
        <v>115.26</v>
      </c>
      <c r="BC19" s="35">
        <v>62.16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0.13</v>
      </c>
      <c r="BL19" s="35">
        <v>0</v>
      </c>
      <c r="BM19" s="35">
        <v>0.06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0.39</v>
      </c>
      <c r="BT19" s="35">
        <v>0</v>
      </c>
      <c r="BU19" s="35">
        <v>0</v>
      </c>
      <c r="BV19" s="35">
        <v>0.82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195.46</v>
      </c>
      <c r="CC19" s="34">
        <v>20.07</v>
      </c>
      <c r="CE19" s="32">
        <v>237.31</v>
      </c>
      <c r="CG19" s="32">
        <v>3.43</v>
      </c>
      <c r="CH19" s="32">
        <v>2.94</v>
      </c>
      <c r="CI19" s="32">
        <v>3.19</v>
      </c>
      <c r="CJ19" s="32">
        <v>288.8</v>
      </c>
      <c r="CK19" s="32">
        <v>144</v>
      </c>
      <c r="CL19" s="32">
        <v>216.4</v>
      </c>
      <c r="CM19" s="32">
        <v>2.5499999999999998</v>
      </c>
      <c r="CN19" s="32">
        <v>1.86</v>
      </c>
      <c r="CO19" s="32">
        <v>2.2000000000000002</v>
      </c>
      <c r="CP19" s="32">
        <v>0</v>
      </c>
      <c r="CQ19" s="32">
        <v>1</v>
      </c>
      <c r="CR19" s="32">
        <v>12.16</v>
      </c>
    </row>
    <row r="20" spans="1:96" s="32" customFormat="1">
      <c r="A20" s="32" t="str">
        <f>"3/3"</f>
        <v>3/3</v>
      </c>
      <c r="B20" s="33" t="s">
        <v>101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31.97</v>
      </c>
      <c r="CE20" s="32">
        <v>24.43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0.75</v>
      </c>
      <c r="CR20" s="32">
        <v>19.38</v>
      </c>
    </row>
    <row r="21" spans="1:96" s="32" customFormat="1" ht="24">
      <c r="A21" s="32" t="str">
        <f>"16/8"</f>
        <v>16/8</v>
      </c>
      <c r="B21" s="33" t="s">
        <v>102</v>
      </c>
      <c r="C21" s="34" t="str">
        <f>"100"</f>
        <v>100</v>
      </c>
      <c r="D21" s="34">
        <v>15</v>
      </c>
      <c r="E21" s="34">
        <v>13.25</v>
      </c>
      <c r="F21" s="34">
        <v>12.92</v>
      </c>
      <c r="G21" s="34">
        <v>3.92</v>
      </c>
      <c r="H21" s="34">
        <v>10.72</v>
      </c>
      <c r="I21" s="34">
        <v>218.904</v>
      </c>
      <c r="J21" s="35">
        <v>5.97</v>
      </c>
      <c r="K21" s="35">
        <v>3.25</v>
      </c>
      <c r="L21" s="35">
        <v>0</v>
      </c>
      <c r="M21" s="35">
        <v>0</v>
      </c>
      <c r="N21" s="35">
        <v>1.1000000000000001</v>
      </c>
      <c r="O21" s="35">
        <v>9.09</v>
      </c>
      <c r="P21" s="35">
        <v>0.53</v>
      </c>
      <c r="Q21" s="35">
        <v>0</v>
      </c>
      <c r="R21" s="35">
        <v>0</v>
      </c>
      <c r="S21" s="35">
        <v>0.06</v>
      </c>
      <c r="T21" s="35">
        <v>1.65</v>
      </c>
      <c r="U21" s="35">
        <v>228.99</v>
      </c>
      <c r="V21" s="35">
        <v>230.81</v>
      </c>
      <c r="W21" s="35">
        <v>11.92</v>
      </c>
      <c r="X21" s="35">
        <v>18.32</v>
      </c>
      <c r="Y21" s="35">
        <v>130.44999999999999</v>
      </c>
      <c r="Z21" s="35">
        <v>2.17</v>
      </c>
      <c r="AA21" s="35">
        <v>0</v>
      </c>
      <c r="AB21" s="35">
        <v>0</v>
      </c>
      <c r="AC21" s="35">
        <v>0</v>
      </c>
      <c r="AD21" s="35">
        <v>2.62</v>
      </c>
      <c r="AE21" s="35">
        <v>0.06</v>
      </c>
      <c r="AF21" s="35">
        <v>0.11</v>
      </c>
      <c r="AG21" s="35">
        <v>3.29</v>
      </c>
      <c r="AH21" s="35">
        <v>6.42</v>
      </c>
      <c r="AI21" s="35">
        <v>0.2</v>
      </c>
      <c r="AJ21" s="35">
        <v>0</v>
      </c>
      <c r="AK21" s="35">
        <v>789.74</v>
      </c>
      <c r="AL21" s="35">
        <v>611.61</v>
      </c>
      <c r="AM21" s="35">
        <v>1136.44</v>
      </c>
      <c r="AN21" s="35">
        <v>1159.81</v>
      </c>
      <c r="AO21" s="35">
        <v>333.45</v>
      </c>
      <c r="AP21" s="35">
        <v>604.91999999999996</v>
      </c>
      <c r="AQ21" s="35">
        <v>162.02000000000001</v>
      </c>
      <c r="AR21" s="35">
        <v>625.72</v>
      </c>
      <c r="AS21" s="35">
        <v>810.54</v>
      </c>
      <c r="AT21" s="35">
        <v>794.45</v>
      </c>
      <c r="AU21" s="35">
        <v>1304.17</v>
      </c>
      <c r="AV21" s="35">
        <v>528.12</v>
      </c>
      <c r="AW21" s="35">
        <v>706.95</v>
      </c>
      <c r="AX21" s="35">
        <v>2518.42</v>
      </c>
      <c r="AY21" s="35">
        <v>206.63</v>
      </c>
      <c r="AZ21" s="35">
        <v>595.23</v>
      </c>
      <c r="BA21" s="35">
        <v>602.35</v>
      </c>
      <c r="BB21" s="35">
        <v>499.75</v>
      </c>
      <c r="BC21" s="35">
        <v>209.05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0.25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</v>
      </c>
      <c r="BT21" s="35">
        <v>0</v>
      </c>
      <c r="BU21" s="35">
        <v>0</v>
      </c>
      <c r="BV21" s="35">
        <v>2.2599999999999998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85.95</v>
      </c>
      <c r="CC21" s="34">
        <v>62.06</v>
      </c>
      <c r="CE21" s="32">
        <v>0</v>
      </c>
      <c r="CG21" s="32">
        <v>26.68</v>
      </c>
      <c r="CH21" s="32">
        <v>13.82</v>
      </c>
      <c r="CI21" s="32">
        <v>20.25</v>
      </c>
      <c r="CJ21" s="32">
        <v>535.71</v>
      </c>
      <c r="CK21" s="32">
        <v>192.75</v>
      </c>
      <c r="CL21" s="32">
        <v>364.23</v>
      </c>
      <c r="CM21" s="32">
        <v>11.44</v>
      </c>
      <c r="CN21" s="32">
        <v>7.75</v>
      </c>
      <c r="CO21" s="32">
        <v>9.6</v>
      </c>
      <c r="CP21" s="32">
        <v>0</v>
      </c>
      <c r="CQ21" s="32">
        <v>0.5</v>
      </c>
      <c r="CR21" s="32">
        <v>37.86</v>
      </c>
    </row>
    <row r="22" spans="1:96" s="32" customFormat="1">
      <c r="A22" s="32" t="str">
        <f>"2"</f>
        <v>2</v>
      </c>
      <c r="B22" s="33" t="s">
        <v>94</v>
      </c>
      <c r="C22" s="34" t="str">
        <f>"30,8"</f>
        <v>30,8</v>
      </c>
      <c r="D22" s="34">
        <v>2.04</v>
      </c>
      <c r="E22" s="34">
        <v>0</v>
      </c>
      <c r="F22" s="34">
        <v>0.2</v>
      </c>
      <c r="G22" s="34">
        <v>0.2</v>
      </c>
      <c r="H22" s="34">
        <v>14.45</v>
      </c>
      <c r="I22" s="34">
        <v>68.961507999999981</v>
      </c>
      <c r="J22" s="35">
        <v>0</v>
      </c>
      <c r="K22" s="35">
        <v>0</v>
      </c>
      <c r="L22" s="35">
        <v>0</v>
      </c>
      <c r="M22" s="35">
        <v>0</v>
      </c>
      <c r="N22" s="35">
        <v>0.34</v>
      </c>
      <c r="O22" s="35">
        <v>14.04</v>
      </c>
      <c r="P22" s="35">
        <v>0.06</v>
      </c>
      <c r="Q22" s="35">
        <v>0</v>
      </c>
      <c r="R22" s="35">
        <v>0</v>
      </c>
      <c r="S22" s="35">
        <v>0</v>
      </c>
      <c r="T22" s="35">
        <v>0.55000000000000004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98.34</v>
      </c>
      <c r="AL22" s="35">
        <v>102.36</v>
      </c>
      <c r="AM22" s="35">
        <v>156.76</v>
      </c>
      <c r="AN22" s="35">
        <v>51.98</v>
      </c>
      <c r="AO22" s="35">
        <v>30.82</v>
      </c>
      <c r="AP22" s="35">
        <v>61.63</v>
      </c>
      <c r="AQ22" s="35">
        <v>23.31</v>
      </c>
      <c r="AR22" s="35">
        <v>111.47</v>
      </c>
      <c r="AS22" s="35">
        <v>69.13</v>
      </c>
      <c r="AT22" s="35">
        <v>96.47</v>
      </c>
      <c r="AU22" s="35">
        <v>79.58</v>
      </c>
      <c r="AV22" s="35">
        <v>41.8</v>
      </c>
      <c r="AW22" s="35">
        <v>73.959999999999994</v>
      </c>
      <c r="AX22" s="35">
        <v>618.45000000000005</v>
      </c>
      <c r="AY22" s="35">
        <v>0</v>
      </c>
      <c r="AZ22" s="35">
        <v>201.51</v>
      </c>
      <c r="BA22" s="35">
        <v>87.62</v>
      </c>
      <c r="BB22" s="35">
        <v>58.15</v>
      </c>
      <c r="BC22" s="35">
        <v>46.09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12.04</v>
      </c>
      <c r="CC22" s="34">
        <v>2.2200000000000002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1.85</v>
      </c>
    </row>
    <row r="23" spans="1:96" s="32" customFormat="1">
      <c r="A23" s="32" t="str">
        <f>"3"</f>
        <v>3</v>
      </c>
      <c r="B23" s="33" t="s">
        <v>103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38.675999999999995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1.48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1.23</v>
      </c>
    </row>
    <row r="24" spans="1:96" s="28" customFormat="1">
      <c r="A24" s="28" t="str">
        <f>"6/10"</f>
        <v>6/10</v>
      </c>
      <c r="B24" s="29" t="s">
        <v>104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6.52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3.95</v>
      </c>
    </row>
    <row r="25" spans="1:96" s="36" customFormat="1" ht="11.4">
      <c r="B25" s="37" t="s">
        <v>105</v>
      </c>
      <c r="C25" s="38"/>
      <c r="D25" s="38">
        <v>27.55</v>
      </c>
      <c r="E25" s="38">
        <v>15.49</v>
      </c>
      <c r="F25" s="38">
        <v>24.5</v>
      </c>
      <c r="G25" s="38">
        <v>10.08</v>
      </c>
      <c r="H25" s="38">
        <v>97.03</v>
      </c>
      <c r="I25" s="38">
        <v>703.63</v>
      </c>
      <c r="J25" s="39">
        <v>9.84</v>
      </c>
      <c r="K25" s="39">
        <v>6.45</v>
      </c>
      <c r="L25" s="39">
        <v>0</v>
      </c>
      <c r="M25" s="39">
        <v>0</v>
      </c>
      <c r="N25" s="39">
        <v>25.08</v>
      </c>
      <c r="O25" s="39">
        <v>61.92</v>
      </c>
      <c r="P25" s="39">
        <v>10.029999999999999</v>
      </c>
      <c r="Q25" s="39">
        <v>0</v>
      </c>
      <c r="R25" s="39">
        <v>0</v>
      </c>
      <c r="S25" s="39">
        <v>1.22</v>
      </c>
      <c r="T25" s="39">
        <v>8.73</v>
      </c>
      <c r="U25" s="39">
        <v>1115.81</v>
      </c>
      <c r="V25" s="39">
        <v>1822.23</v>
      </c>
      <c r="W25" s="39">
        <v>139.02000000000001</v>
      </c>
      <c r="X25" s="39">
        <v>115.58</v>
      </c>
      <c r="Y25" s="39">
        <v>383.08</v>
      </c>
      <c r="Z25" s="39">
        <v>6.31</v>
      </c>
      <c r="AA25" s="39">
        <v>57.75</v>
      </c>
      <c r="AB25" s="39">
        <v>2992.74</v>
      </c>
      <c r="AC25" s="39">
        <v>613.15</v>
      </c>
      <c r="AD25" s="39">
        <v>6.61</v>
      </c>
      <c r="AE25" s="39">
        <v>0.35</v>
      </c>
      <c r="AF25" s="39">
        <v>0.39</v>
      </c>
      <c r="AG25" s="39">
        <v>6.58</v>
      </c>
      <c r="AH25" s="39">
        <v>12.84</v>
      </c>
      <c r="AI25" s="39">
        <v>31.31</v>
      </c>
      <c r="AJ25" s="39">
        <v>0</v>
      </c>
      <c r="AK25" s="39">
        <v>1204</v>
      </c>
      <c r="AL25" s="39">
        <v>1011.12</v>
      </c>
      <c r="AM25" s="39">
        <v>1825.69</v>
      </c>
      <c r="AN25" s="39">
        <v>1587.49</v>
      </c>
      <c r="AO25" s="39">
        <v>506.64</v>
      </c>
      <c r="AP25" s="39">
        <v>944.94</v>
      </c>
      <c r="AQ25" s="39">
        <v>295.31</v>
      </c>
      <c r="AR25" s="39">
        <v>1079.08</v>
      </c>
      <c r="AS25" s="39">
        <v>1269.02</v>
      </c>
      <c r="AT25" s="39">
        <v>1433.53</v>
      </c>
      <c r="AU25" s="39">
        <v>1928.14</v>
      </c>
      <c r="AV25" s="39">
        <v>703.12</v>
      </c>
      <c r="AW25" s="39">
        <v>1026.1600000000001</v>
      </c>
      <c r="AX25" s="39">
        <v>4439.5600000000004</v>
      </c>
      <c r="AY25" s="39">
        <v>208.49</v>
      </c>
      <c r="AZ25" s="39">
        <v>1108.29</v>
      </c>
      <c r="BA25" s="39">
        <v>1012.03</v>
      </c>
      <c r="BB25" s="39">
        <v>805.65</v>
      </c>
      <c r="BC25" s="39">
        <v>374.91</v>
      </c>
      <c r="BD25" s="39">
        <v>0.1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0.28999999999999998</v>
      </c>
      <c r="BJ25" s="39">
        <v>0</v>
      </c>
      <c r="BK25" s="39">
        <v>1.53</v>
      </c>
      <c r="BL25" s="39">
        <v>0</v>
      </c>
      <c r="BM25" s="39">
        <v>0.62</v>
      </c>
      <c r="BN25" s="39">
        <v>0.03</v>
      </c>
      <c r="BO25" s="39">
        <v>0.06</v>
      </c>
      <c r="BP25" s="39">
        <v>0</v>
      </c>
      <c r="BQ25" s="39">
        <v>0.05</v>
      </c>
      <c r="BR25" s="39">
        <v>0.1</v>
      </c>
      <c r="BS25" s="39">
        <v>3.03</v>
      </c>
      <c r="BT25" s="39">
        <v>0</v>
      </c>
      <c r="BU25" s="39">
        <v>0</v>
      </c>
      <c r="BV25" s="39">
        <v>5.49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689.62</v>
      </c>
      <c r="CC25" s="38">
        <f>SUM($CC$17:$CC$24)</f>
        <v>132.38</v>
      </c>
      <c r="CD25" s="36">
        <f>$I$25/$I$51*100</f>
        <v>21.254493278960883</v>
      </c>
      <c r="CE25" s="36">
        <v>556.54</v>
      </c>
      <c r="CG25" s="36">
        <v>78.489999999999995</v>
      </c>
      <c r="CH25" s="36">
        <v>45.73</v>
      </c>
      <c r="CI25" s="36">
        <v>62.11</v>
      </c>
      <c r="CJ25" s="36">
        <v>3449.51</v>
      </c>
      <c r="CK25" s="36">
        <v>1552.54</v>
      </c>
      <c r="CL25" s="36">
        <v>2501.02</v>
      </c>
      <c r="CM25" s="36">
        <v>63.03</v>
      </c>
      <c r="CN25" s="36">
        <v>35.94</v>
      </c>
      <c r="CO25" s="36">
        <v>49.49</v>
      </c>
      <c r="CP25" s="36">
        <v>6.8</v>
      </c>
      <c r="CQ25" s="36">
        <v>2.5499999999999998</v>
      </c>
    </row>
    <row r="26" spans="1:96">
      <c r="B26" s="27" t="s">
        <v>106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107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9.84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8.1999999999999993</v>
      </c>
    </row>
    <row r="28" spans="1:96" s="28" customFormat="1">
      <c r="A28" s="28" t="str">
        <f>"11/3"</f>
        <v>11/3</v>
      </c>
      <c r="B28" s="29" t="s">
        <v>108</v>
      </c>
      <c r="C28" s="30" t="str">
        <f>"30"</f>
        <v>30</v>
      </c>
      <c r="D28" s="30">
        <v>4.2</v>
      </c>
      <c r="E28" s="30">
        <v>0</v>
      </c>
      <c r="F28" s="30">
        <v>4.05</v>
      </c>
      <c r="G28" s="30">
        <v>0</v>
      </c>
      <c r="H28" s="30">
        <v>27.51</v>
      </c>
      <c r="I28" s="30">
        <v>161.56799999999998</v>
      </c>
      <c r="J28" s="31">
        <v>0.63</v>
      </c>
      <c r="K28" s="31">
        <v>0</v>
      </c>
      <c r="L28" s="31">
        <v>0</v>
      </c>
      <c r="M28" s="31">
        <v>0</v>
      </c>
      <c r="N28" s="31">
        <v>11.58</v>
      </c>
      <c r="O28" s="31">
        <v>15.24</v>
      </c>
      <c r="P28" s="31">
        <v>0.69</v>
      </c>
      <c r="Q28" s="31">
        <v>0</v>
      </c>
      <c r="R28" s="31">
        <v>0</v>
      </c>
      <c r="S28" s="31">
        <v>0.15</v>
      </c>
      <c r="T28" s="31">
        <v>0.3</v>
      </c>
      <c r="U28" s="31">
        <v>99</v>
      </c>
      <c r="V28" s="31">
        <v>33</v>
      </c>
      <c r="W28" s="31">
        <v>8.6999999999999993</v>
      </c>
      <c r="X28" s="31">
        <v>6</v>
      </c>
      <c r="Y28" s="31">
        <v>27</v>
      </c>
      <c r="Z28" s="31">
        <v>0.63</v>
      </c>
      <c r="AA28" s="31">
        <v>3</v>
      </c>
      <c r="AB28" s="31">
        <v>2.4</v>
      </c>
      <c r="AC28" s="31">
        <v>3.3</v>
      </c>
      <c r="AD28" s="31">
        <v>1.05</v>
      </c>
      <c r="AE28" s="31">
        <v>0.02</v>
      </c>
      <c r="AF28" s="31">
        <v>0.02</v>
      </c>
      <c r="AG28" s="31">
        <v>0.21</v>
      </c>
      <c r="AH28" s="31">
        <v>0.56999999999999995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1.35</v>
      </c>
      <c r="CC28" s="30">
        <v>5.29</v>
      </c>
      <c r="CE28" s="28">
        <v>3.4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4.41</v>
      </c>
    </row>
    <row r="29" spans="1:96" s="36" customFormat="1" ht="11.4">
      <c r="B29" s="37" t="s">
        <v>109</v>
      </c>
      <c r="C29" s="38"/>
      <c r="D29" s="38">
        <v>5.2</v>
      </c>
      <c r="E29" s="38">
        <v>0</v>
      </c>
      <c r="F29" s="38">
        <v>4.25</v>
      </c>
      <c r="G29" s="38">
        <v>0</v>
      </c>
      <c r="H29" s="38">
        <v>48.11</v>
      </c>
      <c r="I29" s="38">
        <v>248.05</v>
      </c>
      <c r="J29" s="39">
        <v>0.63</v>
      </c>
      <c r="K29" s="39">
        <v>0</v>
      </c>
      <c r="L29" s="39">
        <v>0</v>
      </c>
      <c r="M29" s="39">
        <v>0</v>
      </c>
      <c r="N29" s="39">
        <v>31.38</v>
      </c>
      <c r="O29" s="39">
        <v>15.64</v>
      </c>
      <c r="P29" s="39">
        <v>1.0900000000000001</v>
      </c>
      <c r="Q29" s="39">
        <v>0</v>
      </c>
      <c r="R29" s="39">
        <v>0</v>
      </c>
      <c r="S29" s="39">
        <v>1.1499999999999999</v>
      </c>
      <c r="T29" s="39">
        <v>0.9</v>
      </c>
      <c r="U29" s="39">
        <v>111</v>
      </c>
      <c r="V29" s="39">
        <v>273</v>
      </c>
      <c r="W29" s="39">
        <v>22.7</v>
      </c>
      <c r="X29" s="39">
        <v>14</v>
      </c>
      <c r="Y29" s="39">
        <v>41</v>
      </c>
      <c r="Z29" s="39">
        <v>3.43</v>
      </c>
      <c r="AA29" s="39">
        <v>3</v>
      </c>
      <c r="AB29" s="39">
        <v>2.4</v>
      </c>
      <c r="AC29" s="39">
        <v>3.3</v>
      </c>
      <c r="AD29" s="39">
        <v>1.25</v>
      </c>
      <c r="AE29" s="39">
        <v>0.04</v>
      </c>
      <c r="AF29" s="39">
        <v>0.04</v>
      </c>
      <c r="AG29" s="39">
        <v>0.41</v>
      </c>
      <c r="AH29" s="39">
        <v>0.97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177.55</v>
      </c>
      <c r="CC29" s="38">
        <f>SUM($CC$26:$CC$28)</f>
        <v>15.129999999999999</v>
      </c>
      <c r="CD29" s="36">
        <f>$I$29/$I$51*100</f>
        <v>7.4928258571212814</v>
      </c>
      <c r="CE29" s="36">
        <v>3.4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110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"9/4"</f>
        <v>9/4</v>
      </c>
      <c r="B32" s="33" t="s">
        <v>92</v>
      </c>
      <c r="C32" s="34" t="str">
        <f>"220"</f>
        <v>220</v>
      </c>
      <c r="D32" s="34">
        <v>5.71</v>
      </c>
      <c r="E32" s="34">
        <v>2.39</v>
      </c>
      <c r="F32" s="34">
        <v>6.97</v>
      </c>
      <c r="G32" s="34">
        <v>0.47</v>
      </c>
      <c r="H32" s="34">
        <v>44.48</v>
      </c>
      <c r="I32" s="34">
        <v>262.40019520000004</v>
      </c>
      <c r="J32" s="35">
        <v>4.3899999999999997</v>
      </c>
      <c r="K32" s="35">
        <v>0.12</v>
      </c>
      <c r="L32" s="35">
        <v>0</v>
      </c>
      <c r="M32" s="35">
        <v>0</v>
      </c>
      <c r="N32" s="35">
        <v>9.58</v>
      </c>
      <c r="O32" s="35">
        <v>33.520000000000003</v>
      </c>
      <c r="P32" s="35">
        <v>1.38</v>
      </c>
      <c r="Q32" s="35">
        <v>0</v>
      </c>
      <c r="R32" s="35">
        <v>0</v>
      </c>
      <c r="S32" s="35">
        <v>0.08</v>
      </c>
      <c r="T32" s="35">
        <v>2.1</v>
      </c>
      <c r="U32" s="35">
        <v>469.01</v>
      </c>
      <c r="V32" s="35">
        <v>169.06</v>
      </c>
      <c r="W32" s="35">
        <v>105.15</v>
      </c>
      <c r="X32" s="35">
        <v>34.19</v>
      </c>
      <c r="Y32" s="35">
        <v>138.87</v>
      </c>
      <c r="Z32" s="35">
        <v>0.61</v>
      </c>
      <c r="AA32" s="35">
        <v>38.5</v>
      </c>
      <c r="AB32" s="35">
        <v>22.28</v>
      </c>
      <c r="AC32" s="35">
        <v>42.9</v>
      </c>
      <c r="AD32" s="35">
        <v>0.25</v>
      </c>
      <c r="AE32" s="35">
        <v>0.06</v>
      </c>
      <c r="AF32" s="35">
        <v>0.13</v>
      </c>
      <c r="AG32" s="35">
        <v>0.73</v>
      </c>
      <c r="AH32" s="35">
        <v>2.27</v>
      </c>
      <c r="AI32" s="35">
        <v>0.43</v>
      </c>
      <c r="AJ32" s="35">
        <v>0</v>
      </c>
      <c r="AK32" s="35">
        <v>333.26</v>
      </c>
      <c r="AL32" s="35">
        <v>288.89999999999998</v>
      </c>
      <c r="AM32" s="35">
        <v>521.32000000000005</v>
      </c>
      <c r="AN32" s="35">
        <v>305.24</v>
      </c>
      <c r="AO32" s="35">
        <v>136.63999999999999</v>
      </c>
      <c r="AP32" s="35">
        <v>221.48</v>
      </c>
      <c r="AQ32" s="35">
        <v>84.52</v>
      </c>
      <c r="AR32" s="35">
        <v>295.8</v>
      </c>
      <c r="AS32" s="35">
        <v>186.93</v>
      </c>
      <c r="AT32" s="35">
        <v>243.3</v>
      </c>
      <c r="AU32" s="35">
        <v>259.20999999999998</v>
      </c>
      <c r="AV32" s="35">
        <v>82.52</v>
      </c>
      <c r="AW32" s="35">
        <v>153.08000000000001</v>
      </c>
      <c r="AX32" s="35">
        <v>576.84</v>
      </c>
      <c r="AY32" s="35">
        <v>0</v>
      </c>
      <c r="AZ32" s="35">
        <v>159.11000000000001</v>
      </c>
      <c r="BA32" s="35">
        <v>159.44</v>
      </c>
      <c r="BB32" s="35">
        <v>288.58</v>
      </c>
      <c r="BC32" s="35">
        <v>86.54</v>
      </c>
      <c r="BD32" s="35">
        <v>0.14000000000000001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0.43</v>
      </c>
      <c r="BJ32" s="35">
        <v>0</v>
      </c>
      <c r="BK32" s="35">
        <v>1.28</v>
      </c>
      <c r="BL32" s="35">
        <v>0</v>
      </c>
      <c r="BM32" s="35">
        <v>0.39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1.1200000000000001</v>
      </c>
      <c r="BT32" s="35">
        <v>0</v>
      </c>
      <c r="BU32" s="35">
        <v>0</v>
      </c>
      <c r="BV32" s="35">
        <v>0.14000000000000001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163.59</v>
      </c>
      <c r="CC32" s="34">
        <v>29.32</v>
      </c>
      <c r="CE32" s="32">
        <v>42.21</v>
      </c>
      <c r="CG32" s="32">
        <v>54.51</v>
      </c>
      <c r="CH32" s="32">
        <v>26.57</v>
      </c>
      <c r="CI32" s="32">
        <v>40.54</v>
      </c>
      <c r="CJ32" s="32">
        <v>2448.0300000000002</v>
      </c>
      <c r="CK32" s="32">
        <v>1131.27</v>
      </c>
      <c r="CL32" s="32">
        <v>1789.65</v>
      </c>
      <c r="CM32" s="32">
        <v>34.270000000000003</v>
      </c>
      <c r="CN32" s="32">
        <v>14.93</v>
      </c>
      <c r="CO32" s="32">
        <v>24.6</v>
      </c>
      <c r="CP32" s="32">
        <v>5.5</v>
      </c>
      <c r="CQ32" s="32">
        <v>1.1000000000000001</v>
      </c>
      <c r="CR32" s="32">
        <v>17.77</v>
      </c>
    </row>
    <row r="33" spans="1:96" s="32" customFormat="1">
      <c r="A33" s="32" t="str">
        <f>"1/6"</f>
        <v>1/6</v>
      </c>
      <c r="B33" s="33" t="s">
        <v>93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14.52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8.8000000000000007</v>
      </c>
    </row>
    <row r="34" spans="1:96" s="32" customFormat="1">
      <c r="A34" s="32" t="str">
        <f>"2"</f>
        <v>2</v>
      </c>
      <c r="B34" s="33" t="s">
        <v>94</v>
      </c>
      <c r="C34" s="34" t="str">
        <f>"50"</f>
        <v>50</v>
      </c>
      <c r="D34" s="34">
        <v>3.31</v>
      </c>
      <c r="E34" s="34">
        <v>0</v>
      </c>
      <c r="F34" s="34">
        <v>0.33</v>
      </c>
      <c r="G34" s="34">
        <v>0.33</v>
      </c>
      <c r="H34" s="34">
        <v>23.45</v>
      </c>
      <c r="I34" s="34">
        <v>111.95049999999999</v>
      </c>
      <c r="J34" s="35">
        <v>0</v>
      </c>
      <c r="K34" s="35">
        <v>0</v>
      </c>
      <c r="L34" s="35">
        <v>0</v>
      </c>
      <c r="M34" s="35">
        <v>0</v>
      </c>
      <c r="N34" s="35">
        <v>0.55000000000000004</v>
      </c>
      <c r="O34" s="35">
        <v>22.8</v>
      </c>
      <c r="P34" s="35">
        <v>0.1</v>
      </c>
      <c r="Q34" s="35">
        <v>0</v>
      </c>
      <c r="R34" s="35">
        <v>0</v>
      </c>
      <c r="S34" s="35">
        <v>0</v>
      </c>
      <c r="T34" s="35">
        <v>0.9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159.65</v>
      </c>
      <c r="AL34" s="35">
        <v>166.17</v>
      </c>
      <c r="AM34" s="35">
        <v>254.48</v>
      </c>
      <c r="AN34" s="35">
        <v>84.39</v>
      </c>
      <c r="AO34" s="35">
        <v>50.03</v>
      </c>
      <c r="AP34" s="35">
        <v>100.05</v>
      </c>
      <c r="AQ34" s="35">
        <v>37.85</v>
      </c>
      <c r="AR34" s="35">
        <v>180.96</v>
      </c>
      <c r="AS34" s="35">
        <v>112.23</v>
      </c>
      <c r="AT34" s="35">
        <v>156.6</v>
      </c>
      <c r="AU34" s="35">
        <v>129.19999999999999</v>
      </c>
      <c r="AV34" s="35">
        <v>67.86</v>
      </c>
      <c r="AW34" s="35">
        <v>120.06</v>
      </c>
      <c r="AX34" s="35">
        <v>1003.98</v>
      </c>
      <c r="AY34" s="35">
        <v>0</v>
      </c>
      <c r="AZ34" s="35">
        <v>327.12</v>
      </c>
      <c r="BA34" s="35">
        <v>142.25</v>
      </c>
      <c r="BB34" s="35">
        <v>94.4</v>
      </c>
      <c r="BC34" s="35">
        <v>74.819999999999993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19.55</v>
      </c>
      <c r="CC34" s="34">
        <v>3.6</v>
      </c>
      <c r="CE34" s="32">
        <v>0</v>
      </c>
      <c r="CG34" s="32">
        <v>0</v>
      </c>
      <c r="CH34" s="32">
        <v>0</v>
      </c>
      <c r="CI34" s="32">
        <v>0</v>
      </c>
      <c r="CJ34" s="32">
        <v>802.15</v>
      </c>
      <c r="CK34" s="32">
        <v>309.04000000000002</v>
      </c>
      <c r="CL34" s="32">
        <v>555.6</v>
      </c>
      <c r="CM34" s="32">
        <v>6.42</v>
      </c>
      <c r="CN34" s="32">
        <v>6.42</v>
      </c>
      <c r="CO34" s="32">
        <v>6.42</v>
      </c>
      <c r="CP34" s="32">
        <v>0</v>
      </c>
      <c r="CQ34" s="32">
        <v>0</v>
      </c>
      <c r="CR34" s="32">
        <v>3</v>
      </c>
    </row>
    <row r="35" spans="1:96" s="32" customFormat="1">
      <c r="A35" s="32" t="str">
        <f>"27/10"</f>
        <v>27/10</v>
      </c>
      <c r="B35" s="33" t="s">
        <v>95</v>
      </c>
      <c r="C35" s="34" t="str">
        <f>"200"</f>
        <v>200</v>
      </c>
      <c r="D35" s="34">
        <v>0.1</v>
      </c>
      <c r="E35" s="34">
        <v>0</v>
      </c>
      <c r="F35" s="34">
        <v>0.02</v>
      </c>
      <c r="G35" s="34">
        <v>0.02</v>
      </c>
      <c r="H35" s="34">
        <v>5.94</v>
      </c>
      <c r="I35" s="34">
        <v>23.095202</v>
      </c>
      <c r="J35" s="35">
        <v>0</v>
      </c>
      <c r="K35" s="35">
        <v>0</v>
      </c>
      <c r="L35" s="35">
        <v>0</v>
      </c>
      <c r="M35" s="35">
        <v>0</v>
      </c>
      <c r="N35" s="35">
        <v>5.89</v>
      </c>
      <c r="O35" s="35">
        <v>0</v>
      </c>
      <c r="P35" s="35">
        <v>0.05</v>
      </c>
      <c r="Q35" s="35">
        <v>0</v>
      </c>
      <c r="R35" s="35">
        <v>0</v>
      </c>
      <c r="S35" s="35">
        <v>0</v>
      </c>
      <c r="T35" s="35">
        <v>0.03</v>
      </c>
      <c r="U35" s="35">
        <v>0.06</v>
      </c>
      <c r="V35" s="35">
        <v>0.18</v>
      </c>
      <c r="W35" s="35">
        <v>0.17</v>
      </c>
      <c r="X35" s="35">
        <v>0</v>
      </c>
      <c r="Y35" s="35">
        <v>0</v>
      </c>
      <c r="Z35" s="35">
        <v>0.02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200.05</v>
      </c>
      <c r="CC35" s="34">
        <v>1.2</v>
      </c>
      <c r="CE35" s="32">
        <v>0</v>
      </c>
      <c r="CG35" s="32">
        <v>0.6</v>
      </c>
      <c r="CH35" s="32">
        <v>0.6</v>
      </c>
      <c r="CI35" s="32">
        <v>0.6</v>
      </c>
      <c r="CJ35" s="32">
        <v>60</v>
      </c>
      <c r="CK35" s="32">
        <v>24.6</v>
      </c>
      <c r="CL35" s="32">
        <v>42.3</v>
      </c>
      <c r="CM35" s="32">
        <v>6.54</v>
      </c>
      <c r="CN35" s="32">
        <v>3.84</v>
      </c>
      <c r="CO35" s="32">
        <v>5.19</v>
      </c>
      <c r="CP35" s="32">
        <v>6</v>
      </c>
      <c r="CQ35" s="32">
        <v>0</v>
      </c>
      <c r="CR35" s="32">
        <v>0.73</v>
      </c>
    </row>
    <row r="36" spans="1:96" s="28" customFormat="1">
      <c r="A36" s="28" t="str">
        <f>"16/1"</f>
        <v>16/1</v>
      </c>
      <c r="B36" s="29" t="s">
        <v>96</v>
      </c>
      <c r="C36" s="30" t="str">
        <f>"40"</f>
        <v>40</v>
      </c>
      <c r="D36" s="30">
        <v>1.56</v>
      </c>
      <c r="E36" s="30">
        <v>0</v>
      </c>
      <c r="F36" s="30">
        <v>12.24</v>
      </c>
      <c r="G36" s="30">
        <v>0</v>
      </c>
      <c r="H36" s="30">
        <v>25.48</v>
      </c>
      <c r="I36" s="30">
        <v>215.3</v>
      </c>
      <c r="J36" s="31">
        <v>0</v>
      </c>
      <c r="K36" s="31">
        <v>0</v>
      </c>
      <c r="L36" s="31">
        <v>0</v>
      </c>
      <c r="M36" s="31">
        <v>0</v>
      </c>
      <c r="N36" s="31">
        <v>15.2</v>
      </c>
      <c r="O36" s="31">
        <v>9.8000000000000007</v>
      </c>
      <c r="P36" s="31">
        <v>0.48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0.4</v>
      </c>
      <c r="CC36" s="30">
        <v>10.61</v>
      </c>
      <c r="CE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8.84</v>
      </c>
    </row>
    <row r="37" spans="1:96" s="36" customFormat="1" ht="11.4">
      <c r="B37" s="37" t="s">
        <v>111</v>
      </c>
      <c r="C37" s="38"/>
      <c r="D37" s="38">
        <v>15.75</v>
      </c>
      <c r="E37" s="38">
        <v>7.47</v>
      </c>
      <c r="F37" s="38">
        <v>24.16</v>
      </c>
      <c r="G37" s="38">
        <v>0.83</v>
      </c>
      <c r="H37" s="38">
        <v>99.63</v>
      </c>
      <c r="I37" s="38">
        <v>675.53</v>
      </c>
      <c r="J37" s="39">
        <v>5.59</v>
      </c>
      <c r="K37" s="39">
        <v>0.12</v>
      </c>
      <c r="L37" s="39">
        <v>0</v>
      </c>
      <c r="M37" s="39">
        <v>0</v>
      </c>
      <c r="N37" s="39">
        <v>31.5</v>
      </c>
      <c r="O37" s="39">
        <v>66.12</v>
      </c>
      <c r="P37" s="39">
        <v>2.0099999999999998</v>
      </c>
      <c r="Q37" s="39">
        <v>0</v>
      </c>
      <c r="R37" s="39">
        <v>0</v>
      </c>
      <c r="S37" s="39">
        <v>0.08</v>
      </c>
      <c r="T37" s="39">
        <v>3.43</v>
      </c>
      <c r="U37" s="39">
        <v>522.66999999999996</v>
      </c>
      <c r="V37" s="39">
        <v>225.23</v>
      </c>
      <c r="W37" s="39">
        <v>127.33</v>
      </c>
      <c r="X37" s="39">
        <v>38.99</v>
      </c>
      <c r="Y37" s="39">
        <v>215.67</v>
      </c>
      <c r="Z37" s="39">
        <v>1.62</v>
      </c>
      <c r="AA37" s="39">
        <v>138.5</v>
      </c>
      <c r="AB37" s="39">
        <v>46.28</v>
      </c>
      <c r="AC37" s="39">
        <v>146.9</v>
      </c>
      <c r="AD37" s="39">
        <v>0.49</v>
      </c>
      <c r="AE37" s="39">
        <v>0.09</v>
      </c>
      <c r="AF37" s="39">
        <v>0.31</v>
      </c>
      <c r="AG37" s="39">
        <v>0.81</v>
      </c>
      <c r="AH37" s="39">
        <v>3.71</v>
      </c>
      <c r="AI37" s="39">
        <v>0.43</v>
      </c>
      <c r="AJ37" s="39">
        <v>0</v>
      </c>
      <c r="AK37" s="39">
        <v>801.71</v>
      </c>
      <c r="AL37" s="39">
        <v>693.87</v>
      </c>
      <c r="AM37" s="39">
        <v>1208.2</v>
      </c>
      <c r="AN37" s="39">
        <v>750.83</v>
      </c>
      <c r="AO37" s="39">
        <v>356.26</v>
      </c>
      <c r="AP37" s="39">
        <v>565.53</v>
      </c>
      <c r="AQ37" s="39">
        <v>203.96</v>
      </c>
      <c r="AR37" s="39">
        <v>737.56</v>
      </c>
      <c r="AS37" s="39">
        <v>583.16</v>
      </c>
      <c r="AT37" s="39">
        <v>714.7</v>
      </c>
      <c r="AU37" s="39">
        <v>880</v>
      </c>
      <c r="AV37" s="39">
        <v>286.38</v>
      </c>
      <c r="AW37" s="39">
        <v>439.54</v>
      </c>
      <c r="AX37" s="39">
        <v>2290.02</v>
      </c>
      <c r="AY37" s="39">
        <v>5.6</v>
      </c>
      <c r="AZ37" s="39">
        <v>644.63</v>
      </c>
      <c r="BA37" s="39">
        <v>672.88</v>
      </c>
      <c r="BB37" s="39">
        <v>573.38</v>
      </c>
      <c r="BC37" s="39">
        <v>278.56</v>
      </c>
      <c r="BD37" s="39">
        <v>0.14000000000000001</v>
      </c>
      <c r="BE37" s="39">
        <v>7.0000000000000007E-2</v>
      </c>
      <c r="BF37" s="39">
        <v>0.04</v>
      </c>
      <c r="BG37" s="39">
        <v>0.08</v>
      </c>
      <c r="BH37" s="39">
        <v>0.09</v>
      </c>
      <c r="BI37" s="39">
        <v>0.43</v>
      </c>
      <c r="BJ37" s="39">
        <v>0</v>
      </c>
      <c r="BK37" s="39">
        <v>1.32</v>
      </c>
      <c r="BL37" s="39">
        <v>0</v>
      </c>
      <c r="BM37" s="39">
        <v>0.39</v>
      </c>
      <c r="BN37" s="39">
        <v>0</v>
      </c>
      <c r="BO37" s="39">
        <v>0</v>
      </c>
      <c r="BP37" s="39">
        <v>0</v>
      </c>
      <c r="BQ37" s="39">
        <v>0.08</v>
      </c>
      <c r="BR37" s="39">
        <v>0.13</v>
      </c>
      <c r="BS37" s="39">
        <v>1.1599999999999999</v>
      </c>
      <c r="BT37" s="39">
        <v>0</v>
      </c>
      <c r="BU37" s="39">
        <v>0</v>
      </c>
      <c r="BV37" s="39">
        <v>0.28000000000000003</v>
      </c>
      <c r="BW37" s="39">
        <v>0.01</v>
      </c>
      <c r="BX37" s="39">
        <v>0</v>
      </c>
      <c r="BY37" s="39">
        <v>0</v>
      </c>
      <c r="BZ37" s="39">
        <v>0</v>
      </c>
      <c r="CA37" s="39">
        <v>0</v>
      </c>
      <c r="CB37" s="39">
        <v>413.23</v>
      </c>
      <c r="CC37" s="38">
        <f>SUM($CC$31:$CC$36)</f>
        <v>59.250000000000007</v>
      </c>
      <c r="CD37" s="36">
        <f>$I$37/$I$51*100</f>
        <v>20.405678900468207</v>
      </c>
      <c r="CE37" s="36">
        <v>146.21</v>
      </c>
      <c r="CG37" s="36">
        <v>60.76</v>
      </c>
      <c r="CH37" s="36">
        <v>31.92</v>
      </c>
      <c r="CI37" s="36">
        <v>46.34</v>
      </c>
      <c r="CJ37" s="36">
        <v>4120.18</v>
      </c>
      <c r="CK37" s="36">
        <v>1982.41</v>
      </c>
      <c r="CL37" s="36">
        <v>3051.3</v>
      </c>
      <c r="CM37" s="36">
        <v>49.72</v>
      </c>
      <c r="CN37" s="36">
        <v>26.94</v>
      </c>
      <c r="CO37" s="36">
        <v>38.33</v>
      </c>
      <c r="CP37" s="36">
        <v>11.5</v>
      </c>
      <c r="CQ37" s="36">
        <v>1.1000000000000001</v>
      </c>
    </row>
    <row r="38" spans="1:96">
      <c r="B38" s="27" t="s">
        <v>112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"6/1"</f>
        <v>6/1</v>
      </c>
      <c r="B39" s="33" t="s">
        <v>99</v>
      </c>
      <c r="C39" s="34" t="str">
        <f>"100"</f>
        <v>100</v>
      </c>
      <c r="D39" s="34">
        <v>1.53</v>
      </c>
      <c r="E39" s="34">
        <v>0</v>
      </c>
      <c r="F39" s="34">
        <v>5.96</v>
      </c>
      <c r="G39" s="34">
        <v>5.96</v>
      </c>
      <c r="H39" s="34">
        <v>9.32</v>
      </c>
      <c r="I39" s="34">
        <v>92.691829999999996</v>
      </c>
      <c r="J39" s="35">
        <v>0.75</v>
      </c>
      <c r="K39" s="35">
        <v>3.9</v>
      </c>
      <c r="L39" s="35">
        <v>0</v>
      </c>
      <c r="M39" s="35">
        <v>0</v>
      </c>
      <c r="N39" s="35">
        <v>7.37</v>
      </c>
      <c r="O39" s="35">
        <v>0.1</v>
      </c>
      <c r="P39" s="35">
        <v>1.85</v>
      </c>
      <c r="Q39" s="35">
        <v>0</v>
      </c>
      <c r="R39" s="35">
        <v>0</v>
      </c>
      <c r="S39" s="35">
        <v>0.27</v>
      </c>
      <c r="T39" s="35">
        <v>1.1599999999999999</v>
      </c>
      <c r="U39" s="35">
        <v>202.56</v>
      </c>
      <c r="V39" s="35">
        <v>251.99</v>
      </c>
      <c r="W39" s="35">
        <v>41.41</v>
      </c>
      <c r="X39" s="35">
        <v>17.829999999999998</v>
      </c>
      <c r="Y39" s="35">
        <v>31.89</v>
      </c>
      <c r="Z39" s="35">
        <v>0.56999999999999995</v>
      </c>
      <c r="AA39" s="35">
        <v>0</v>
      </c>
      <c r="AB39" s="35">
        <v>1896.3</v>
      </c>
      <c r="AC39" s="35">
        <v>322.25</v>
      </c>
      <c r="AD39" s="35">
        <v>2.78</v>
      </c>
      <c r="AE39" s="35">
        <v>0.03</v>
      </c>
      <c r="AF39" s="35">
        <v>0.04</v>
      </c>
      <c r="AG39" s="35">
        <v>0.67</v>
      </c>
      <c r="AH39" s="35">
        <v>0.85</v>
      </c>
      <c r="AI39" s="35">
        <v>33.86</v>
      </c>
      <c r="AJ39" s="35">
        <v>0</v>
      </c>
      <c r="AK39" s="35">
        <v>49.37</v>
      </c>
      <c r="AL39" s="35">
        <v>42.24</v>
      </c>
      <c r="AM39" s="35">
        <v>53.94</v>
      </c>
      <c r="AN39" s="35">
        <v>50.79</v>
      </c>
      <c r="AO39" s="35">
        <v>17.579999999999998</v>
      </c>
      <c r="AP39" s="35">
        <v>38.090000000000003</v>
      </c>
      <c r="AQ39" s="35">
        <v>8.6</v>
      </c>
      <c r="AR39" s="35">
        <v>46.02</v>
      </c>
      <c r="AS39" s="35">
        <v>59.71</v>
      </c>
      <c r="AT39" s="35">
        <v>68.900000000000006</v>
      </c>
      <c r="AU39" s="35">
        <v>147.59</v>
      </c>
      <c r="AV39" s="35">
        <v>22.78</v>
      </c>
      <c r="AW39" s="35">
        <v>39.090000000000003</v>
      </c>
      <c r="AX39" s="35">
        <v>238.97</v>
      </c>
      <c r="AY39" s="35">
        <v>0</v>
      </c>
      <c r="AZ39" s="35">
        <v>48.07</v>
      </c>
      <c r="BA39" s="35">
        <v>48.54</v>
      </c>
      <c r="BB39" s="35">
        <v>39.57</v>
      </c>
      <c r="BC39" s="35">
        <v>16.579999999999998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81.89</v>
      </c>
      <c r="CC39" s="34">
        <v>13.43</v>
      </c>
      <c r="CE39" s="32">
        <v>316.05</v>
      </c>
      <c r="CG39" s="32">
        <v>16.940000000000001</v>
      </c>
      <c r="CH39" s="32">
        <v>7.76</v>
      </c>
      <c r="CI39" s="32">
        <v>12.35</v>
      </c>
      <c r="CJ39" s="32">
        <v>507.92</v>
      </c>
      <c r="CK39" s="32">
        <v>121.62</v>
      </c>
      <c r="CL39" s="32">
        <v>314.77</v>
      </c>
      <c r="CM39" s="32">
        <v>8.16</v>
      </c>
      <c r="CN39" s="32">
        <v>7.7</v>
      </c>
      <c r="CO39" s="32">
        <v>7.93</v>
      </c>
      <c r="CP39" s="32">
        <v>3</v>
      </c>
      <c r="CQ39" s="32">
        <v>0.5</v>
      </c>
      <c r="CR39" s="32">
        <v>8.14</v>
      </c>
    </row>
    <row r="40" spans="1:96" s="32" customFormat="1" ht="24">
      <c r="A40" s="32" t="str">
        <f>"80"</f>
        <v>80</v>
      </c>
      <c r="B40" s="33" t="s">
        <v>100</v>
      </c>
      <c r="C40" s="34" t="str">
        <f>"250"</f>
        <v>250</v>
      </c>
      <c r="D40" s="34">
        <v>5.19</v>
      </c>
      <c r="E40" s="34">
        <v>2.12</v>
      </c>
      <c r="F40" s="34">
        <v>4.8</v>
      </c>
      <c r="G40" s="34">
        <v>1.97</v>
      </c>
      <c r="H40" s="34">
        <v>21.97</v>
      </c>
      <c r="I40" s="34">
        <v>149.845600072</v>
      </c>
      <c r="J40" s="35">
        <v>1.37</v>
      </c>
      <c r="K40" s="35">
        <v>0.98</v>
      </c>
      <c r="L40" s="35">
        <v>0</v>
      </c>
      <c r="M40" s="35">
        <v>0</v>
      </c>
      <c r="N40" s="35">
        <v>3.17</v>
      </c>
      <c r="O40" s="35">
        <v>16.86</v>
      </c>
      <c r="P40" s="35">
        <v>1.95</v>
      </c>
      <c r="Q40" s="35">
        <v>0</v>
      </c>
      <c r="R40" s="35">
        <v>0</v>
      </c>
      <c r="S40" s="35">
        <v>0.26</v>
      </c>
      <c r="T40" s="35">
        <v>2.63</v>
      </c>
      <c r="U40" s="35">
        <v>512.01</v>
      </c>
      <c r="V40" s="35">
        <v>518.52</v>
      </c>
      <c r="W40" s="35">
        <v>35.479999999999997</v>
      </c>
      <c r="X40" s="35">
        <v>33.44</v>
      </c>
      <c r="Y40" s="35">
        <v>109.45</v>
      </c>
      <c r="Z40" s="35">
        <v>1.55</v>
      </c>
      <c r="AA40" s="35">
        <v>48.75</v>
      </c>
      <c r="AB40" s="35">
        <v>1487.32</v>
      </c>
      <c r="AC40" s="35">
        <v>347.44</v>
      </c>
      <c r="AD40" s="35">
        <v>0.96</v>
      </c>
      <c r="AE40" s="35">
        <v>0.13</v>
      </c>
      <c r="AF40" s="35">
        <v>0.13</v>
      </c>
      <c r="AG40" s="35">
        <v>1.1200000000000001</v>
      </c>
      <c r="AH40" s="35">
        <v>2.67</v>
      </c>
      <c r="AI40" s="35">
        <v>6.29</v>
      </c>
      <c r="AJ40" s="35">
        <v>0</v>
      </c>
      <c r="AK40" s="35">
        <v>199.12</v>
      </c>
      <c r="AL40" s="35">
        <v>175.95</v>
      </c>
      <c r="AM40" s="35">
        <v>373.39</v>
      </c>
      <c r="AN40" s="35">
        <v>228.13</v>
      </c>
      <c r="AO40" s="35">
        <v>108.27</v>
      </c>
      <c r="AP40" s="35">
        <v>174.75</v>
      </c>
      <c r="AQ40" s="35">
        <v>67.459999999999994</v>
      </c>
      <c r="AR40" s="35">
        <v>199.98</v>
      </c>
      <c r="AS40" s="35">
        <v>273.05</v>
      </c>
      <c r="AT40" s="35">
        <v>296.17</v>
      </c>
      <c r="AU40" s="35">
        <v>338.97</v>
      </c>
      <c r="AV40" s="35">
        <v>94.41</v>
      </c>
      <c r="AW40" s="35">
        <v>132.94</v>
      </c>
      <c r="AX40" s="35">
        <v>707.84</v>
      </c>
      <c r="AY40" s="35">
        <v>2.33</v>
      </c>
      <c r="AZ40" s="35">
        <v>171.64</v>
      </c>
      <c r="BA40" s="35">
        <v>247.71</v>
      </c>
      <c r="BB40" s="35">
        <v>144.08000000000001</v>
      </c>
      <c r="BC40" s="35">
        <v>77.7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0.16</v>
      </c>
      <c r="BL40" s="35">
        <v>0</v>
      </c>
      <c r="BM40" s="35">
        <v>7.0000000000000007E-2</v>
      </c>
      <c r="BN40" s="35">
        <v>0.01</v>
      </c>
      <c r="BO40" s="35">
        <v>0.01</v>
      </c>
      <c r="BP40" s="35">
        <v>0</v>
      </c>
      <c r="BQ40" s="35">
        <v>0</v>
      </c>
      <c r="BR40" s="35">
        <v>0</v>
      </c>
      <c r="BS40" s="35">
        <v>0.48</v>
      </c>
      <c r="BT40" s="35">
        <v>0</v>
      </c>
      <c r="BU40" s="35">
        <v>0</v>
      </c>
      <c r="BV40" s="35">
        <v>1.03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244.33</v>
      </c>
      <c r="CC40" s="34">
        <v>25.08</v>
      </c>
      <c r="CE40" s="32">
        <v>296.64</v>
      </c>
      <c r="CG40" s="32">
        <v>4.29</v>
      </c>
      <c r="CH40" s="32">
        <v>3.68</v>
      </c>
      <c r="CI40" s="32">
        <v>3.99</v>
      </c>
      <c r="CJ40" s="32">
        <v>361</v>
      </c>
      <c r="CK40" s="32">
        <v>180</v>
      </c>
      <c r="CL40" s="32">
        <v>270.5</v>
      </c>
      <c r="CM40" s="32">
        <v>3.19</v>
      </c>
      <c r="CN40" s="32">
        <v>2.3199999999999998</v>
      </c>
      <c r="CO40" s="32">
        <v>2.76</v>
      </c>
      <c r="CP40" s="32">
        <v>0</v>
      </c>
      <c r="CQ40" s="32">
        <v>1.25</v>
      </c>
      <c r="CR40" s="32">
        <v>15.2</v>
      </c>
    </row>
    <row r="41" spans="1:96" s="32" customFormat="1">
      <c r="A41" s="32" t="str">
        <f>"3/3"</f>
        <v>3/3</v>
      </c>
      <c r="B41" s="33" t="s">
        <v>101</v>
      </c>
      <c r="C41" s="34" t="str">
        <f>"200"</f>
        <v>200</v>
      </c>
      <c r="D41" s="34">
        <v>4.1500000000000004</v>
      </c>
      <c r="E41" s="34">
        <v>0.73</v>
      </c>
      <c r="F41" s="34">
        <v>4.8899999999999997</v>
      </c>
      <c r="G41" s="34">
        <v>0.68</v>
      </c>
      <c r="H41" s="34">
        <v>29.43</v>
      </c>
      <c r="I41" s="34">
        <v>176.78094999999999</v>
      </c>
      <c r="J41" s="35">
        <v>3.04</v>
      </c>
      <c r="K41" s="35">
        <v>0.11</v>
      </c>
      <c r="L41" s="35">
        <v>0</v>
      </c>
      <c r="M41" s="35">
        <v>0</v>
      </c>
      <c r="N41" s="35">
        <v>2.86</v>
      </c>
      <c r="O41" s="35">
        <v>24.3</v>
      </c>
      <c r="P41" s="35">
        <v>2.27</v>
      </c>
      <c r="Q41" s="35">
        <v>0</v>
      </c>
      <c r="R41" s="35">
        <v>0</v>
      </c>
      <c r="S41" s="35">
        <v>0.39</v>
      </c>
      <c r="T41" s="35">
        <v>3.22</v>
      </c>
      <c r="U41" s="35">
        <v>307.01</v>
      </c>
      <c r="V41" s="35">
        <v>848.39</v>
      </c>
      <c r="W41" s="35">
        <v>47.59</v>
      </c>
      <c r="X41" s="35">
        <v>40.61</v>
      </c>
      <c r="Y41" s="35">
        <v>116.24</v>
      </c>
      <c r="Z41" s="35">
        <v>1.52</v>
      </c>
      <c r="AA41" s="35">
        <v>25</v>
      </c>
      <c r="AB41" s="35">
        <v>45.48</v>
      </c>
      <c r="AC41" s="35">
        <v>33.4</v>
      </c>
      <c r="AD41" s="35">
        <v>0.23</v>
      </c>
      <c r="AE41" s="35">
        <v>0.16</v>
      </c>
      <c r="AF41" s="35">
        <v>0.14000000000000001</v>
      </c>
      <c r="AG41" s="35">
        <v>1.78</v>
      </c>
      <c r="AH41" s="35">
        <v>3.45</v>
      </c>
      <c r="AI41" s="35">
        <v>7.27</v>
      </c>
      <c r="AJ41" s="35">
        <v>0</v>
      </c>
      <c r="AK41" s="35">
        <v>83.46</v>
      </c>
      <c r="AL41" s="35">
        <v>108.59</v>
      </c>
      <c r="AM41" s="35">
        <v>154.66</v>
      </c>
      <c r="AN41" s="35">
        <v>157.46</v>
      </c>
      <c r="AO41" s="35">
        <v>35.479999999999997</v>
      </c>
      <c r="AP41" s="35">
        <v>101.51</v>
      </c>
      <c r="AQ41" s="35">
        <v>46.46</v>
      </c>
      <c r="AR41" s="35">
        <v>106.78</v>
      </c>
      <c r="AS41" s="35">
        <v>100.89</v>
      </c>
      <c r="AT41" s="35">
        <v>274.83999999999997</v>
      </c>
      <c r="AU41" s="35">
        <v>122.41</v>
      </c>
      <c r="AV41" s="35">
        <v>25.6</v>
      </c>
      <c r="AW41" s="35">
        <v>71.25</v>
      </c>
      <c r="AX41" s="35">
        <v>382.95</v>
      </c>
      <c r="AY41" s="35">
        <v>0</v>
      </c>
      <c r="AZ41" s="35">
        <v>53.58</v>
      </c>
      <c r="BA41" s="35">
        <v>48.74</v>
      </c>
      <c r="BB41" s="35">
        <v>97</v>
      </c>
      <c r="BC41" s="35">
        <v>28.88</v>
      </c>
      <c r="BD41" s="35">
        <v>0.13</v>
      </c>
      <c r="BE41" s="35">
        <v>0.06</v>
      </c>
      <c r="BF41" s="35">
        <v>0.03</v>
      </c>
      <c r="BG41" s="35">
        <v>7.0000000000000007E-2</v>
      </c>
      <c r="BH41" s="35">
        <v>0.08</v>
      </c>
      <c r="BI41" s="35">
        <v>0.38</v>
      </c>
      <c r="BJ41" s="35">
        <v>0</v>
      </c>
      <c r="BK41" s="35">
        <v>1.17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0.12</v>
      </c>
      <c r="BS41" s="35">
        <v>1.1299999999999999</v>
      </c>
      <c r="BT41" s="35">
        <v>0</v>
      </c>
      <c r="BU41" s="35">
        <v>0</v>
      </c>
      <c r="BV41" s="35">
        <v>0.18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164.83</v>
      </c>
      <c r="CC41" s="34">
        <v>42.63</v>
      </c>
      <c r="CE41" s="32">
        <v>32.58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1</v>
      </c>
      <c r="CR41" s="32">
        <v>25.84</v>
      </c>
    </row>
    <row r="42" spans="1:96" s="32" customFormat="1" ht="24">
      <c r="A42" s="32" t="str">
        <f>"16/8"</f>
        <v>16/8</v>
      </c>
      <c r="B42" s="33" t="s">
        <v>102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62.06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37.86</v>
      </c>
    </row>
    <row r="43" spans="1:96" s="32" customFormat="1">
      <c r="A43" s="32" t="str">
        <f>"2"</f>
        <v>2</v>
      </c>
      <c r="B43" s="33" t="s">
        <v>94</v>
      </c>
      <c r="C43" s="34" t="str">
        <f>"36,8"</f>
        <v>36,8</v>
      </c>
      <c r="D43" s="34">
        <v>2.4300000000000002</v>
      </c>
      <c r="E43" s="34">
        <v>0</v>
      </c>
      <c r="F43" s="34">
        <v>0.24</v>
      </c>
      <c r="G43" s="34">
        <v>0.24</v>
      </c>
      <c r="H43" s="34">
        <v>17.260000000000002</v>
      </c>
      <c r="I43" s="34">
        <v>82.395567999999969</v>
      </c>
      <c r="J43" s="35">
        <v>0</v>
      </c>
      <c r="K43" s="35">
        <v>0</v>
      </c>
      <c r="L43" s="35">
        <v>0</v>
      </c>
      <c r="M43" s="35">
        <v>0</v>
      </c>
      <c r="N43" s="35">
        <v>0.4</v>
      </c>
      <c r="O43" s="35">
        <v>16.78</v>
      </c>
      <c r="P43" s="35">
        <v>7.0000000000000007E-2</v>
      </c>
      <c r="Q43" s="35">
        <v>0</v>
      </c>
      <c r="R43" s="35">
        <v>0</v>
      </c>
      <c r="S43" s="35">
        <v>0</v>
      </c>
      <c r="T43" s="35">
        <v>0.66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117.5</v>
      </c>
      <c r="AL43" s="35">
        <v>122.3</v>
      </c>
      <c r="AM43" s="35">
        <v>187.29</v>
      </c>
      <c r="AN43" s="35">
        <v>62.11</v>
      </c>
      <c r="AO43" s="35">
        <v>36.82</v>
      </c>
      <c r="AP43" s="35">
        <v>73.64</v>
      </c>
      <c r="AQ43" s="35">
        <v>27.85</v>
      </c>
      <c r="AR43" s="35">
        <v>133.19</v>
      </c>
      <c r="AS43" s="35">
        <v>82.6</v>
      </c>
      <c r="AT43" s="35">
        <v>115.26</v>
      </c>
      <c r="AU43" s="35">
        <v>95.09</v>
      </c>
      <c r="AV43" s="35">
        <v>49.94</v>
      </c>
      <c r="AW43" s="35">
        <v>88.36</v>
      </c>
      <c r="AX43" s="35">
        <v>738.93</v>
      </c>
      <c r="AY43" s="35">
        <v>0</v>
      </c>
      <c r="AZ43" s="35">
        <v>240.76</v>
      </c>
      <c r="BA43" s="35">
        <v>104.69</v>
      </c>
      <c r="BB43" s="35">
        <v>69.47</v>
      </c>
      <c r="BC43" s="35">
        <v>55.07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14.39</v>
      </c>
      <c r="CC43" s="34">
        <v>2.65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2.21</v>
      </c>
    </row>
    <row r="44" spans="1:96" s="32" customFormat="1">
      <c r="A44" s="32" t="str">
        <f>"3"</f>
        <v>3</v>
      </c>
      <c r="B44" s="33" t="s">
        <v>103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38.675999999999995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1.48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1.23</v>
      </c>
    </row>
    <row r="45" spans="1:96" s="28" customFormat="1">
      <c r="A45" s="28" t="str">
        <f>"6/10"</f>
        <v>6/10</v>
      </c>
      <c r="B45" s="29" t="s">
        <v>104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6.52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3.95</v>
      </c>
    </row>
    <row r="46" spans="1:96" s="36" customFormat="1" ht="11.4">
      <c r="B46" s="37" t="s">
        <v>113</v>
      </c>
      <c r="C46" s="38"/>
      <c r="D46" s="38">
        <v>30.64</v>
      </c>
      <c r="E46" s="38">
        <v>16.100000000000001</v>
      </c>
      <c r="F46" s="38">
        <v>29.11</v>
      </c>
      <c r="G46" s="38">
        <v>13.07</v>
      </c>
      <c r="H46" s="38">
        <v>115.33</v>
      </c>
      <c r="I46" s="38">
        <v>828.31</v>
      </c>
      <c r="J46" s="39">
        <v>11.18</v>
      </c>
      <c r="K46" s="39">
        <v>8.24</v>
      </c>
      <c r="L46" s="39">
        <v>0</v>
      </c>
      <c r="M46" s="39">
        <v>0</v>
      </c>
      <c r="N46" s="39">
        <v>29.44</v>
      </c>
      <c r="O46" s="39">
        <v>74.150000000000006</v>
      </c>
      <c r="P46" s="39">
        <v>11.74</v>
      </c>
      <c r="Q46" s="39">
        <v>0</v>
      </c>
      <c r="R46" s="39">
        <v>0</v>
      </c>
      <c r="S46" s="39">
        <v>1.47</v>
      </c>
      <c r="T46" s="39">
        <v>10.63</v>
      </c>
      <c r="U46" s="39">
        <v>1375.99</v>
      </c>
      <c r="V46" s="39">
        <v>2238.83</v>
      </c>
      <c r="W46" s="39">
        <v>174.58</v>
      </c>
      <c r="X46" s="39">
        <v>139.55000000000001</v>
      </c>
      <c r="Y46" s="39">
        <v>446.79</v>
      </c>
      <c r="Z46" s="39">
        <v>7.23</v>
      </c>
      <c r="AA46" s="39">
        <v>73.75</v>
      </c>
      <c r="AB46" s="39">
        <v>4060.1</v>
      </c>
      <c r="AC46" s="39">
        <v>819.89</v>
      </c>
      <c r="AD46" s="39">
        <v>7.97</v>
      </c>
      <c r="AE46" s="39">
        <v>0.43</v>
      </c>
      <c r="AF46" s="39">
        <v>0.47</v>
      </c>
      <c r="AG46" s="39">
        <v>7.51</v>
      </c>
      <c r="AH46" s="39">
        <v>14.57</v>
      </c>
      <c r="AI46" s="39">
        <v>47.93</v>
      </c>
      <c r="AJ46" s="39">
        <v>0</v>
      </c>
      <c r="AK46" s="39">
        <v>1239.2</v>
      </c>
      <c r="AL46" s="39">
        <v>1060.69</v>
      </c>
      <c r="AM46" s="39">
        <v>1991.14</v>
      </c>
      <c r="AN46" s="39">
        <v>1702.93</v>
      </c>
      <c r="AO46" s="39">
        <v>550.20000000000005</v>
      </c>
      <c r="AP46" s="39">
        <v>1032.51</v>
      </c>
      <c r="AQ46" s="39">
        <v>328.4</v>
      </c>
      <c r="AR46" s="39">
        <v>1185.9000000000001</v>
      </c>
      <c r="AS46" s="39">
        <v>1386.2</v>
      </c>
      <c r="AT46" s="39">
        <v>1607.83</v>
      </c>
      <c r="AU46" s="39">
        <v>2101.0700000000002</v>
      </c>
      <c r="AV46" s="39">
        <v>745.66</v>
      </c>
      <c r="AW46" s="39">
        <v>1100.5999999999999</v>
      </c>
      <c r="AX46" s="39">
        <v>4892.93</v>
      </c>
      <c r="AY46" s="39">
        <v>208.96</v>
      </c>
      <c r="AZ46" s="39">
        <v>1214.49</v>
      </c>
      <c r="BA46" s="39">
        <v>1110.24</v>
      </c>
      <c r="BB46" s="39">
        <v>885.87</v>
      </c>
      <c r="BC46" s="39">
        <v>413.28</v>
      </c>
      <c r="BD46" s="39">
        <v>0.13</v>
      </c>
      <c r="BE46" s="39">
        <v>0.06</v>
      </c>
      <c r="BF46" s="39">
        <v>0.03</v>
      </c>
      <c r="BG46" s="39">
        <v>7.0000000000000007E-2</v>
      </c>
      <c r="BH46" s="39">
        <v>0.08</v>
      </c>
      <c r="BI46" s="39">
        <v>0.38</v>
      </c>
      <c r="BJ46" s="39">
        <v>0</v>
      </c>
      <c r="BK46" s="39">
        <v>2</v>
      </c>
      <c r="BL46" s="39">
        <v>0</v>
      </c>
      <c r="BM46" s="39">
        <v>0.82</v>
      </c>
      <c r="BN46" s="39">
        <v>0.04</v>
      </c>
      <c r="BO46" s="39">
        <v>0.08</v>
      </c>
      <c r="BP46" s="39">
        <v>0</v>
      </c>
      <c r="BQ46" s="39">
        <v>7.0000000000000007E-2</v>
      </c>
      <c r="BR46" s="39">
        <v>0.13</v>
      </c>
      <c r="BS46" s="39">
        <v>3.97</v>
      </c>
      <c r="BT46" s="39">
        <v>0</v>
      </c>
      <c r="BU46" s="39">
        <v>0</v>
      </c>
      <c r="BV46" s="39">
        <v>7.14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814.79</v>
      </c>
      <c r="CC46" s="38">
        <f>SUM($CC$38:$CC$45)</f>
        <v>153.85</v>
      </c>
      <c r="CD46" s="36">
        <f>$I$46/$I$51*100</f>
        <v>25.020691738408097</v>
      </c>
      <c r="CE46" s="36">
        <v>750.43</v>
      </c>
      <c r="CG46" s="36">
        <v>83.22</v>
      </c>
      <c r="CH46" s="36">
        <v>45.74</v>
      </c>
      <c r="CI46" s="36">
        <v>64.48</v>
      </c>
      <c r="CJ46" s="36">
        <v>2831.73</v>
      </c>
      <c r="CK46" s="36">
        <v>1309.6300000000001</v>
      </c>
      <c r="CL46" s="36">
        <v>2070.6799999999998</v>
      </c>
      <c r="CM46" s="36">
        <v>58.97</v>
      </c>
      <c r="CN46" s="36">
        <v>31.97</v>
      </c>
      <c r="CO46" s="36">
        <v>45.47</v>
      </c>
      <c r="CP46" s="36">
        <v>8</v>
      </c>
      <c r="CQ46" s="36">
        <v>3.25</v>
      </c>
    </row>
    <row r="47" spans="1:96">
      <c r="B47" s="27" t="s">
        <v>114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107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9.84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8.1999999999999993</v>
      </c>
    </row>
    <row r="49" spans="1:96" s="28" customFormat="1">
      <c r="A49" s="28" t="str">
        <f>"11/3"</f>
        <v>11/3</v>
      </c>
      <c r="B49" s="29" t="s">
        <v>108</v>
      </c>
      <c r="C49" s="30" t="str">
        <f>"40"</f>
        <v>40</v>
      </c>
      <c r="D49" s="30">
        <v>5.6</v>
      </c>
      <c r="E49" s="30">
        <v>0</v>
      </c>
      <c r="F49" s="30">
        <v>5.4</v>
      </c>
      <c r="G49" s="30">
        <v>0</v>
      </c>
      <c r="H49" s="30">
        <v>36.68</v>
      </c>
      <c r="I49" s="30">
        <v>215.42400000000001</v>
      </c>
      <c r="J49" s="31">
        <v>0.84</v>
      </c>
      <c r="K49" s="31">
        <v>0</v>
      </c>
      <c r="L49" s="31">
        <v>0</v>
      </c>
      <c r="M49" s="31">
        <v>0</v>
      </c>
      <c r="N49" s="31">
        <v>15.44</v>
      </c>
      <c r="O49" s="31">
        <v>20.32</v>
      </c>
      <c r="P49" s="31">
        <v>0.92</v>
      </c>
      <c r="Q49" s="31">
        <v>0</v>
      </c>
      <c r="R49" s="31">
        <v>0</v>
      </c>
      <c r="S49" s="31">
        <v>0.2</v>
      </c>
      <c r="T49" s="31">
        <v>0.4</v>
      </c>
      <c r="U49" s="31">
        <v>132</v>
      </c>
      <c r="V49" s="31">
        <v>44</v>
      </c>
      <c r="W49" s="31">
        <v>11.6</v>
      </c>
      <c r="X49" s="31">
        <v>8</v>
      </c>
      <c r="Y49" s="31">
        <v>36</v>
      </c>
      <c r="Z49" s="31">
        <v>0.84</v>
      </c>
      <c r="AA49" s="31">
        <v>4</v>
      </c>
      <c r="AB49" s="31">
        <v>3.2</v>
      </c>
      <c r="AC49" s="31">
        <v>4.4000000000000004</v>
      </c>
      <c r="AD49" s="31">
        <v>1.4</v>
      </c>
      <c r="AE49" s="31">
        <v>0.03</v>
      </c>
      <c r="AF49" s="31">
        <v>0.02</v>
      </c>
      <c r="AG49" s="31">
        <v>0.28000000000000003</v>
      </c>
      <c r="AH49" s="31">
        <v>0.76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1.8</v>
      </c>
      <c r="CC49" s="30">
        <v>7.06</v>
      </c>
      <c r="CE49" s="28">
        <v>4.53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5.88</v>
      </c>
    </row>
    <row r="50" spans="1:96" s="36" customFormat="1" ht="11.4">
      <c r="B50" s="37" t="s">
        <v>115</v>
      </c>
      <c r="C50" s="38"/>
      <c r="D50" s="38">
        <v>6.6</v>
      </c>
      <c r="E50" s="38">
        <v>0</v>
      </c>
      <c r="F50" s="38">
        <v>5.6</v>
      </c>
      <c r="G50" s="38">
        <v>0</v>
      </c>
      <c r="H50" s="38">
        <v>57.28</v>
      </c>
      <c r="I50" s="38">
        <v>301.89999999999998</v>
      </c>
      <c r="J50" s="39">
        <v>0.84</v>
      </c>
      <c r="K50" s="39">
        <v>0</v>
      </c>
      <c r="L50" s="39">
        <v>0</v>
      </c>
      <c r="M50" s="39">
        <v>0</v>
      </c>
      <c r="N50" s="39">
        <v>35.24</v>
      </c>
      <c r="O50" s="39">
        <v>20.72</v>
      </c>
      <c r="P50" s="39">
        <v>1.32</v>
      </c>
      <c r="Q50" s="39">
        <v>0</v>
      </c>
      <c r="R50" s="39">
        <v>0</v>
      </c>
      <c r="S50" s="39">
        <v>1.2</v>
      </c>
      <c r="T50" s="39">
        <v>1</v>
      </c>
      <c r="U50" s="39">
        <v>144</v>
      </c>
      <c r="V50" s="39">
        <v>284</v>
      </c>
      <c r="W50" s="39">
        <v>25.6</v>
      </c>
      <c r="X50" s="39">
        <v>16</v>
      </c>
      <c r="Y50" s="39">
        <v>50</v>
      </c>
      <c r="Z50" s="39">
        <v>3.64</v>
      </c>
      <c r="AA50" s="39">
        <v>4</v>
      </c>
      <c r="AB50" s="39">
        <v>3.2</v>
      </c>
      <c r="AC50" s="39">
        <v>4.4000000000000004</v>
      </c>
      <c r="AD50" s="39">
        <v>1.6</v>
      </c>
      <c r="AE50" s="39">
        <v>0.05</v>
      </c>
      <c r="AF50" s="39">
        <v>0.04</v>
      </c>
      <c r="AG50" s="39">
        <v>0.48</v>
      </c>
      <c r="AH50" s="39">
        <v>1.1599999999999999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178</v>
      </c>
      <c r="CC50" s="38">
        <f>SUM($CC$47:$CC$49)</f>
        <v>16.899999999999999</v>
      </c>
      <c r="CD50" s="36">
        <f>$I$50/$I$51*100</f>
        <v>9.1194683582540392</v>
      </c>
      <c r="CE50" s="36">
        <v>4.53</v>
      </c>
      <c r="CG50" s="36">
        <v>4</v>
      </c>
      <c r="CH50" s="36">
        <v>4</v>
      </c>
      <c r="CI50" s="36">
        <v>4</v>
      </c>
      <c r="CJ50" s="36">
        <v>400</v>
      </c>
      <c r="CK50" s="36">
        <v>182</v>
      </c>
      <c r="CL50" s="36">
        <v>291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116</v>
      </c>
      <c r="C51" s="38"/>
      <c r="D51" s="38">
        <v>99.26</v>
      </c>
      <c r="E51" s="38">
        <v>46.3</v>
      </c>
      <c r="F51" s="38">
        <v>107.96</v>
      </c>
      <c r="G51" s="38">
        <v>24.64</v>
      </c>
      <c r="H51" s="38">
        <v>497.22</v>
      </c>
      <c r="I51" s="38">
        <v>3310.5</v>
      </c>
      <c r="J51" s="39">
        <v>33.26</v>
      </c>
      <c r="K51" s="39">
        <v>14.92</v>
      </c>
      <c r="L51" s="39">
        <v>0</v>
      </c>
      <c r="M51" s="39">
        <v>0</v>
      </c>
      <c r="N51" s="39">
        <v>179.24</v>
      </c>
      <c r="O51" s="39">
        <v>290.05</v>
      </c>
      <c r="P51" s="39">
        <v>27.92</v>
      </c>
      <c r="Q51" s="39">
        <v>0</v>
      </c>
      <c r="R51" s="39">
        <v>0</v>
      </c>
      <c r="S51" s="39">
        <v>5.19</v>
      </c>
      <c r="T51" s="39">
        <v>27.57</v>
      </c>
      <c r="U51" s="39">
        <v>3749.5</v>
      </c>
      <c r="V51" s="39">
        <v>5053.16</v>
      </c>
      <c r="W51" s="39">
        <v>607</v>
      </c>
      <c r="X51" s="39">
        <v>360.01</v>
      </c>
      <c r="Y51" s="39">
        <v>1339.59</v>
      </c>
      <c r="Z51" s="39">
        <v>23.8</v>
      </c>
      <c r="AA51" s="39">
        <v>412</v>
      </c>
      <c r="AB51" s="39">
        <v>7148.97</v>
      </c>
      <c r="AC51" s="39">
        <v>1730.64</v>
      </c>
      <c r="AD51" s="39">
        <v>18.38</v>
      </c>
      <c r="AE51" s="39">
        <v>1.05</v>
      </c>
      <c r="AF51" s="39">
        <v>1.54</v>
      </c>
      <c r="AG51" s="39">
        <v>16.54</v>
      </c>
      <c r="AH51" s="39">
        <v>36.75</v>
      </c>
      <c r="AI51" s="39">
        <v>88.06</v>
      </c>
      <c r="AJ51" s="39">
        <v>0.8</v>
      </c>
      <c r="AK51" s="39">
        <v>3984.47</v>
      </c>
      <c r="AL51" s="39">
        <v>3406.83</v>
      </c>
      <c r="AM51" s="39">
        <v>6140.04</v>
      </c>
      <c r="AN51" s="39">
        <v>4786.57</v>
      </c>
      <c r="AO51" s="39">
        <v>1744.94</v>
      </c>
      <c r="AP51" s="39">
        <v>3080.34</v>
      </c>
      <c r="AQ51" s="39">
        <v>1016.81</v>
      </c>
      <c r="AR51" s="39">
        <v>3668.83</v>
      </c>
      <c r="AS51" s="39">
        <v>3811.65</v>
      </c>
      <c r="AT51" s="39">
        <v>4418.01</v>
      </c>
      <c r="AU51" s="39">
        <v>5945.97</v>
      </c>
      <c r="AV51" s="39">
        <v>2006.9</v>
      </c>
      <c r="AW51" s="39">
        <v>2987.89</v>
      </c>
      <c r="AX51" s="39">
        <v>13586.49</v>
      </c>
      <c r="AY51" s="39">
        <v>428.65</v>
      </c>
      <c r="AZ51" s="39">
        <v>3506.73</v>
      </c>
      <c r="BA51" s="39">
        <v>3444.65</v>
      </c>
      <c r="BB51" s="39">
        <v>2794.29</v>
      </c>
      <c r="BC51" s="39">
        <v>1323.52</v>
      </c>
      <c r="BD51" s="39">
        <v>0.5</v>
      </c>
      <c r="BE51" s="39">
        <v>0.23</v>
      </c>
      <c r="BF51" s="39">
        <v>0.12</v>
      </c>
      <c r="BG51" s="39">
        <v>0.28000000000000003</v>
      </c>
      <c r="BH51" s="39">
        <v>0.32</v>
      </c>
      <c r="BI51" s="39">
        <v>1.5</v>
      </c>
      <c r="BJ51" s="39">
        <v>0</v>
      </c>
      <c r="BK51" s="39">
        <v>6.03</v>
      </c>
      <c r="BL51" s="39">
        <v>0</v>
      </c>
      <c r="BM51" s="39">
        <v>2.19</v>
      </c>
      <c r="BN51" s="39">
        <v>7.0000000000000007E-2</v>
      </c>
      <c r="BO51" s="39">
        <v>0.14000000000000001</v>
      </c>
      <c r="BP51" s="39">
        <v>0</v>
      </c>
      <c r="BQ51" s="39">
        <v>0.28999999999999998</v>
      </c>
      <c r="BR51" s="39">
        <v>0.47</v>
      </c>
      <c r="BS51" s="39">
        <v>9.19</v>
      </c>
      <c r="BT51" s="39">
        <v>0</v>
      </c>
      <c r="BU51" s="39">
        <v>0</v>
      </c>
      <c r="BV51" s="39">
        <v>13.12</v>
      </c>
      <c r="BW51" s="39">
        <v>0.08</v>
      </c>
      <c r="BX51" s="39">
        <v>0</v>
      </c>
      <c r="BY51" s="39">
        <v>0</v>
      </c>
      <c r="BZ51" s="39">
        <v>0</v>
      </c>
      <c r="CA51" s="39">
        <v>0</v>
      </c>
      <c r="CB51" s="39">
        <v>2663.62</v>
      </c>
      <c r="CC51" s="38">
        <v>429.99999999999994</v>
      </c>
      <c r="CE51" s="36">
        <v>1603.49</v>
      </c>
      <c r="CG51" s="36">
        <v>286.27999999999997</v>
      </c>
      <c r="CH51" s="36">
        <v>160.91</v>
      </c>
      <c r="CI51" s="36">
        <v>223.59</v>
      </c>
      <c r="CJ51" s="36">
        <v>14735.73</v>
      </c>
      <c r="CK51" s="36">
        <v>6948.17</v>
      </c>
      <c r="CL51" s="36">
        <v>10841.95</v>
      </c>
      <c r="CM51" s="36">
        <v>216.62</v>
      </c>
      <c r="CN51" s="36">
        <v>118.73</v>
      </c>
      <c r="CO51" s="36">
        <v>167.67</v>
      </c>
      <c r="CP51" s="36">
        <v>37.299999999999997</v>
      </c>
      <c r="CQ51" s="36">
        <v>7.9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117</v>
      </c>
      <c r="C53" s="16"/>
      <c r="D53" s="16">
        <v>12</v>
      </c>
      <c r="E53" s="16"/>
      <c r="F53" s="16">
        <v>30</v>
      </c>
      <c r="G53" s="16"/>
      <c r="H53" s="16">
        <v>58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133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134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135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136</v>
      </c>
      <c r="B11" s="70" t="s">
        <v>135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137</v>
      </c>
      <c r="B14" s="71" t="s">
        <v>138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139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140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141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142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143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144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145</v>
      </c>
      <c r="C23" s="84" t="s">
        <v>149</v>
      </c>
      <c r="D23" s="53" t="s">
        <v>107</v>
      </c>
      <c r="E23" s="54">
        <v>200</v>
      </c>
      <c r="F23" s="55">
        <v>9.84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142</v>
      </c>
      <c r="C24" s="85" t="s">
        <v>150</v>
      </c>
      <c r="D24" s="59" t="s">
        <v>108</v>
      </c>
      <c r="E24" s="60">
        <v>30</v>
      </c>
      <c r="F24" s="61">
        <v>5.29</v>
      </c>
      <c r="G24" s="60">
        <v>161.56799999999998</v>
      </c>
      <c r="H24" s="60">
        <v>4.2</v>
      </c>
      <c r="I24" s="60">
        <v>4.05</v>
      </c>
      <c r="J24" s="62">
        <v>27.51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146</v>
      </c>
      <c r="B27" s="51" t="s">
        <v>132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141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142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134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147</v>
      </c>
      <c r="B33" s="70" t="s">
        <v>148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145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142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135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45796.325868055559</v>
      </c>
      <c r="C1">
        <f>YEAR(Дата_Сост)</f>
        <v>2025</v>
      </c>
      <c r="D1">
        <f>MONTH(Дата_Сост)</f>
        <v>5</v>
      </c>
      <c r="E1">
        <f>DAY(Дата_Сост)</f>
        <v>19</v>
      </c>
    </row>
    <row r="2" spans="1:5">
      <c r="A2" t="s">
        <v>82</v>
      </c>
      <c r="B2" s="2">
        <v>45790.605069444442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1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2025-05-13T09:34:16Z</dcterms:modified>
</cp:coreProperties>
</file>