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2.05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'22.05.2025'!$A$3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<sst xmlns="http://schemas.openxmlformats.org/spreadsheetml/2006/main" count="186" uniqueCount="155">
  <si>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</si>
  <si>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</si>
  <si>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</si>
  <si>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</si>
  <si>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</si>
  <si>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</si>
  <si>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</si>
  <si>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</si>
  <si>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</si>
  <si>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</si>
  <si>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</si>
  <si>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</si>
  <si>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</si>
  <si>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</si>
  <si>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</si>
  <si>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</si>
  <si>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</si>
  <si>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</si>
  <si>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</si>
  <si>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</si>
  <si>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</si>
  <si>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</si>
  <si>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</si>
  <si>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</si>
  <si>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</si>
  <si>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</si>
  <si>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</si>
  <si>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</si>
  <si>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</si>
  <si>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</si>
  <si>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</si>
  <si>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</si>
  <si>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</si>
  <si>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</si>
  <si>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</si>
  <si>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</si>
  <si>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</si>
  <si>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</si>
  <si>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</si>
  <si>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</si>
  <si>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</si>
  <si>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</si>
  <si>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</si>
  <si>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</si>
  <si>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</si>
  <si>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</si>
  <si>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</si>
  <si>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</si>
  <si>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</si>
  <si>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</si>
  <si>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</si>
  <si>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</si>
  <si>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</si>
  <si>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</si>
  <si>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</si>
  <si>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</si>
  <si>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</si>
  <si>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</si>
  <si>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</si>
  <si>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</si>
  <si>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</si>
  <si>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</si>
  <si>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</si>
  <si>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</si>
  <si>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</si>
  <si>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</si>
  <si>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</si>
  <si>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</si>
  <si>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</si>
  <si>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</si>
  <si>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</si>
  <si>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</si>
  <si>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</si>
  <si>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</si>
  <si>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</si>
  <si>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</si>
  <si>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</si>
  <si>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</si>
  <si>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</si>
  <si>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</si>
  <si>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</si>
  <si>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</si>
  <si>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</si>
  <si>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</si>
  <si>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</si>
  <si>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</si>
  <si>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</si>
  <si>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</si>
  <si>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</si>
  <si>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</si>
  <si>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</si>
  <si>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</si>
  <si>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</si>
  <si>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Горячий бутерброд с сыром (60гр)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</si>
  <si>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</si>
  <si>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</si>
  <si>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</si>
  <si>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</si>
  <si>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</si>
  <si>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</si>
  <si>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</si>
  <si>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Запеканка из печени с овощами.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</si>
  <si>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</si>
  <si>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</si>
  <si>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</si>
  <si>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</si>
  <si>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</si>
  <si>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</si>
  <si>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Пирожное "Чоко Пай" ин/уп (1/30)</t>
  </si>
  <si>
    <t>Итого за 'Полдник'</t>
  </si>
  <si>
    <t>Завтрак с 12 и старше</t>
  </si>
  <si>
    <t>Горячий бутерброд с сыром (70гр)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</si>
  <si>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</si>
  <si>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</si>
  <si>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</si>
  <si>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</si>
  <si>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</si>
  <si>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</si>
  <si>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</si>
  <si>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22.05.2025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</si>
  <si>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</si>
  <si>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</si>
  <si>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</si>
  <si>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</si>
  <si>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</si>
  <si>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</si>
  <si>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</si>
  <si>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</si>
  <si>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</si>
  <si>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</si>
  <si>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</si>
  <si>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</si>
  <si>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</si>
  <si>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</si>
  <si>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</si>
  <si>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</si>
  <si>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</si>
  <si>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</si>
  <si>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</si>
  <si>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</si>
  <si>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</si>
  <si>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</si>
  <si>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</si>
  <si>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</si>
  <si>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</si>
  <si>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</si>
  <si>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</si>
  <si>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</si>
  <si>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</si>
  <si>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</si>
  <si>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</si>
  <si>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/>
  </si>
  <si>
    <t>Итого сумма с 7 до 11 лет         200,00</t>
  </si>
  <si>
    <t>Итого сумма с 12 и старше       230,00</t>
  </si>
  <si>
    <t>Согласовано
Директор школы  № _______________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</si>
</sst>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1" sqref="G1:CC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8" t="s">
        <v>154</v>
      </c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</row>
    <row r="2" spans="1:96" s="1" customFormat="1" ht="20.25" customHeight="1">
      <c r="A2" s="79" t="str">
        <f>"МЕНЮ НА " &amp; Dop!E1 &amp; "." &amp;Dop!D1 &amp; "." &amp; Dop!C1 &amp; "г."</f>
        <v>МЕНЮ НА 22.5.2025г.</v>
      </c>
      <c r="B2" s="79"/>
      <c r="C2" s="79"/>
      <c r="D2" s="79"/>
      <c r="E2" s="79"/>
      <c r="F2" s="79"/>
      <c r="G2" s="79"/>
      <c r="H2" s="79"/>
      <c r="I2" s="79"/>
    </row>
    <row r="3" spans="1:96" s="6" customFormat="1">
      <c r="A3" s="4"/>
      <c r="B3" s="4" t="str">
        <f>"22 мая 2025 г."</f>
        <v>22 мая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80" t="s">
        <v>75</v>
      </c>
      <c r="B8" s="77" t="s">
        <v>0</v>
      </c>
      <c r="C8" s="77" t="s">
        <v>6</v>
      </c>
      <c r="D8" s="77" t="s">
        <v>2</v>
      </c>
      <c r="E8" s="77"/>
      <c r="F8" s="77" t="s">
        <v>8</v>
      </c>
      <c r="G8" s="77"/>
      <c r="H8" s="77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2" t="s">
        <v>74</v>
      </c>
      <c r="X8" s="82"/>
      <c r="Y8" s="82"/>
      <c r="Z8" s="82"/>
      <c r="AA8" s="82" t="s">
        <v>76</v>
      </c>
      <c r="AB8" s="82"/>
      <c r="AC8" s="82"/>
      <c r="AD8" s="82"/>
      <c r="AE8" s="82"/>
      <c r="AF8" s="82"/>
      <c r="AG8" s="82"/>
      <c r="AH8" s="82"/>
      <c r="AI8" s="83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88</v>
      </c>
      <c r="CR8" s="75" t="s">
        <v>87</v>
      </c>
    </row>
    <row r="9" spans="1:96" ht="21.6" customHeight="1">
      <c r="A9" s="81"/>
      <c r="B9" s="77"/>
      <c r="C9" s="77"/>
      <c r="D9" s="10" t="s">
        <v>1</v>
      </c>
      <c r="E9" s="10" t="s">
        <v>3</v>
      </c>
      <c r="F9" s="10" t="s">
        <v>1</v>
      </c>
      <c r="G9" s="10" t="s">
        <v>4</v>
      </c>
      <c r="H9" s="77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92</v>
      </c>
      <c r="C11" s="25" t="str">
        <f>"220"</f>
        <v>220</v>
      </c>
      <c r="D11" s="25">
        <v>7.02</v>
      </c>
      <c r="E11" s="25">
        <v>2.6</v>
      </c>
      <c r="F11" s="25">
        <v>8.15</v>
      </c>
      <c r="G11" s="25">
        <v>2.46</v>
      </c>
      <c r="H11" s="25">
        <v>32.08</v>
      </c>
      <c r="I11" s="25">
        <v>226.16624580000001</v>
      </c>
      <c r="J11" s="26">
        <v>4.9000000000000004</v>
      </c>
      <c r="K11" s="26">
        <v>0.12</v>
      </c>
      <c r="L11" s="26">
        <v>0</v>
      </c>
      <c r="M11" s="26">
        <v>0</v>
      </c>
      <c r="N11" s="26">
        <v>8.26</v>
      </c>
      <c r="O11" s="26">
        <v>21.66</v>
      </c>
      <c r="P11" s="26">
        <v>2.16</v>
      </c>
      <c r="Q11" s="26">
        <v>0</v>
      </c>
      <c r="R11" s="26">
        <v>0</v>
      </c>
      <c r="S11" s="26">
        <v>0.09</v>
      </c>
      <c r="T11" s="26">
        <v>2.25</v>
      </c>
      <c r="U11" s="26">
        <v>393.44</v>
      </c>
      <c r="V11" s="26">
        <v>229.7</v>
      </c>
      <c r="W11" s="26">
        <v>115.18</v>
      </c>
      <c r="X11" s="26">
        <v>55.33</v>
      </c>
      <c r="Y11" s="26">
        <v>183.92</v>
      </c>
      <c r="Z11" s="26">
        <v>1.36</v>
      </c>
      <c r="AA11" s="26">
        <v>23.76</v>
      </c>
      <c r="AB11" s="26">
        <v>20.239999999999998</v>
      </c>
      <c r="AC11" s="26">
        <v>44.11</v>
      </c>
      <c r="AD11" s="26">
        <v>0.69</v>
      </c>
      <c r="AE11" s="26">
        <v>0.15</v>
      </c>
      <c r="AF11" s="26">
        <v>0.14000000000000001</v>
      </c>
      <c r="AG11" s="26">
        <v>0.39</v>
      </c>
      <c r="AH11" s="26">
        <v>2.54</v>
      </c>
      <c r="AI11" s="26">
        <v>0.46</v>
      </c>
      <c r="AJ11" s="26">
        <v>0</v>
      </c>
      <c r="AK11" s="26">
        <v>345.46</v>
      </c>
      <c r="AL11" s="26">
        <v>283.45</v>
      </c>
      <c r="AM11" s="26">
        <v>468.61</v>
      </c>
      <c r="AN11" s="26">
        <v>342.31</v>
      </c>
      <c r="AO11" s="26">
        <v>107.5</v>
      </c>
      <c r="AP11" s="26">
        <v>251.42</v>
      </c>
      <c r="AQ11" s="26">
        <v>110.38</v>
      </c>
      <c r="AR11" s="26">
        <v>322.83999999999997</v>
      </c>
      <c r="AS11" s="26">
        <v>182.77</v>
      </c>
      <c r="AT11" s="26">
        <v>275.31</v>
      </c>
      <c r="AU11" s="26">
        <v>343.92</v>
      </c>
      <c r="AV11" s="26">
        <v>92.64</v>
      </c>
      <c r="AW11" s="26">
        <v>380.55</v>
      </c>
      <c r="AX11" s="26">
        <v>732.46</v>
      </c>
      <c r="AY11" s="26">
        <v>0</v>
      </c>
      <c r="AZ11" s="26">
        <v>241.09</v>
      </c>
      <c r="BA11" s="26">
        <v>194.12</v>
      </c>
      <c r="BB11" s="26">
        <v>319.27999999999997</v>
      </c>
      <c r="BC11" s="26">
        <v>127</v>
      </c>
      <c r="BD11" s="26">
        <v>0.13</v>
      </c>
      <c r="BE11" s="26">
        <v>0.06</v>
      </c>
      <c r="BF11" s="26">
        <v>0.03</v>
      </c>
      <c r="BG11" s="26">
        <v>7.0000000000000007E-2</v>
      </c>
      <c r="BH11" s="26">
        <v>0.08</v>
      </c>
      <c r="BI11" s="26">
        <v>0.39</v>
      </c>
      <c r="BJ11" s="26">
        <v>0</v>
      </c>
      <c r="BK11" s="26">
        <v>1.53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0.11</v>
      </c>
      <c r="BS11" s="26">
        <v>1.62</v>
      </c>
      <c r="BT11" s="26">
        <v>0</v>
      </c>
      <c r="BU11" s="26">
        <v>0</v>
      </c>
      <c r="BV11" s="26">
        <v>0.95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193.93</v>
      </c>
      <c r="CC11" s="25">
        <v>24.37</v>
      </c>
      <c r="CE11" s="23">
        <v>27.13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4.4000000000000004</v>
      </c>
      <c r="CQ11" s="23">
        <v>0.88</v>
      </c>
      <c r="CR11" s="23">
        <v>14.77</v>
      </c>
    </row>
    <row r="12" spans="1:96" s="23" customFormat="1">
      <c r="A12" s="23" t="str">
        <f>"3/13"</f>
        <v>3/13</v>
      </c>
      <c r="B12" s="24" t="s">
        <v>93</v>
      </c>
      <c r="C12" s="25" t="str">
        <f>"60"</f>
        <v>60</v>
      </c>
      <c r="D12" s="25">
        <v>6.47</v>
      </c>
      <c r="E12" s="25">
        <v>3.45</v>
      </c>
      <c r="F12" s="25">
        <v>8.33</v>
      </c>
      <c r="G12" s="25">
        <v>1.08</v>
      </c>
      <c r="H12" s="25">
        <v>20.32</v>
      </c>
      <c r="I12" s="25">
        <v>182.40324999999999</v>
      </c>
      <c r="J12" s="26">
        <v>4.9400000000000004</v>
      </c>
      <c r="K12" s="26">
        <v>0.11</v>
      </c>
      <c r="L12" s="26">
        <v>0</v>
      </c>
      <c r="M12" s="26">
        <v>0</v>
      </c>
      <c r="N12" s="26">
        <v>1.32</v>
      </c>
      <c r="O12" s="26">
        <v>17.78</v>
      </c>
      <c r="P12" s="26">
        <v>1.22</v>
      </c>
      <c r="Q12" s="26">
        <v>0</v>
      </c>
      <c r="R12" s="26">
        <v>0</v>
      </c>
      <c r="S12" s="26">
        <v>0.42</v>
      </c>
      <c r="T12" s="26">
        <v>1.36</v>
      </c>
      <c r="U12" s="26">
        <v>276.22000000000003</v>
      </c>
      <c r="V12" s="26">
        <v>65.09</v>
      </c>
      <c r="W12" s="26">
        <v>139.16</v>
      </c>
      <c r="X12" s="26">
        <v>18.079999999999998</v>
      </c>
      <c r="Y12" s="26">
        <v>108.29</v>
      </c>
      <c r="Z12" s="26">
        <v>0.94</v>
      </c>
      <c r="AA12" s="26">
        <v>59</v>
      </c>
      <c r="AB12" s="26">
        <v>34.43</v>
      </c>
      <c r="AC12" s="26">
        <v>65.7</v>
      </c>
      <c r="AD12" s="26">
        <v>0.81</v>
      </c>
      <c r="AE12" s="26">
        <v>0.06</v>
      </c>
      <c r="AF12" s="26">
        <v>0.06</v>
      </c>
      <c r="AG12" s="26">
        <v>0.54</v>
      </c>
      <c r="AH12" s="26">
        <v>2.13</v>
      </c>
      <c r="AI12" s="26">
        <v>0.04</v>
      </c>
      <c r="AJ12" s="26">
        <v>0</v>
      </c>
      <c r="AK12" s="26">
        <v>396.31</v>
      </c>
      <c r="AL12" s="26">
        <v>295.91000000000003</v>
      </c>
      <c r="AM12" s="26">
        <v>519.11</v>
      </c>
      <c r="AN12" s="26">
        <v>305.12</v>
      </c>
      <c r="AO12" s="26">
        <v>126.08</v>
      </c>
      <c r="AP12" s="26">
        <v>229.27</v>
      </c>
      <c r="AQ12" s="26">
        <v>133.62</v>
      </c>
      <c r="AR12" s="26">
        <v>346.04</v>
      </c>
      <c r="AS12" s="26">
        <v>192.28</v>
      </c>
      <c r="AT12" s="26">
        <v>247.94</v>
      </c>
      <c r="AU12" s="26">
        <v>319.24</v>
      </c>
      <c r="AV12" s="26">
        <v>283.86</v>
      </c>
      <c r="AW12" s="26">
        <v>166.8</v>
      </c>
      <c r="AX12" s="26">
        <v>1594.56</v>
      </c>
      <c r="AY12" s="26">
        <v>0</v>
      </c>
      <c r="AZ12" s="26">
        <v>640.14</v>
      </c>
      <c r="BA12" s="26">
        <v>308.8</v>
      </c>
      <c r="BB12" s="26">
        <v>287.52999999999997</v>
      </c>
      <c r="BC12" s="26">
        <v>99.18</v>
      </c>
      <c r="BD12" s="26">
        <v>0.12</v>
      </c>
      <c r="BE12" s="26">
        <v>7.0000000000000007E-2</v>
      </c>
      <c r="BF12" s="26">
        <v>0.08</v>
      </c>
      <c r="BG12" s="26">
        <v>0.24</v>
      </c>
      <c r="BH12" s="26">
        <v>0.24</v>
      </c>
      <c r="BI12" s="26">
        <v>0.69</v>
      </c>
      <c r="BJ12" s="26">
        <v>0.04</v>
      </c>
      <c r="BK12" s="26">
        <v>1.95</v>
      </c>
      <c r="BL12" s="26">
        <v>0.03</v>
      </c>
      <c r="BM12" s="26">
        <v>0.82</v>
      </c>
      <c r="BN12" s="26">
        <v>0.03</v>
      </c>
      <c r="BO12" s="26">
        <v>0</v>
      </c>
      <c r="BP12" s="26">
        <v>0</v>
      </c>
      <c r="BQ12" s="26">
        <v>0.12</v>
      </c>
      <c r="BR12" s="26">
        <v>0.17</v>
      </c>
      <c r="BS12" s="26">
        <v>2.15</v>
      </c>
      <c r="BT12" s="26">
        <v>0</v>
      </c>
      <c r="BU12" s="26">
        <v>0</v>
      </c>
      <c r="BV12" s="26">
        <v>0.45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21.04</v>
      </c>
      <c r="CC12" s="25">
        <v>30.89</v>
      </c>
      <c r="CE12" s="23">
        <v>64.739999999999995</v>
      </c>
      <c r="CG12" s="23">
        <v>0</v>
      </c>
      <c r="CH12" s="23">
        <v>0</v>
      </c>
      <c r="CI12" s="23">
        <v>0</v>
      </c>
      <c r="CJ12" s="23">
        <v>1510</v>
      </c>
      <c r="CK12" s="23">
        <v>847.8</v>
      </c>
      <c r="CL12" s="23">
        <v>1178.9000000000001</v>
      </c>
      <c r="CM12" s="23">
        <v>8.3800000000000008</v>
      </c>
      <c r="CN12" s="23">
        <v>7.54</v>
      </c>
      <c r="CO12" s="23">
        <v>7.96</v>
      </c>
      <c r="CP12" s="23">
        <v>0</v>
      </c>
      <c r="CQ12" s="23">
        <v>0</v>
      </c>
      <c r="CR12" s="23">
        <v>19.87</v>
      </c>
    </row>
    <row r="13" spans="1:96" s="23" customFormat="1">
      <c r="A13" s="23" t="str">
        <f>"2"</f>
        <v>2</v>
      </c>
      <c r="B13" s="24" t="s">
        <v>94</v>
      </c>
      <c r="C13" s="25" t="str">
        <f>"20"</f>
        <v>20</v>
      </c>
      <c r="D13" s="25">
        <v>1.32</v>
      </c>
      <c r="E13" s="25">
        <v>0</v>
      </c>
      <c r="F13" s="25">
        <v>0.13</v>
      </c>
      <c r="G13" s="25">
        <v>0.13</v>
      </c>
      <c r="H13" s="25">
        <v>9.3800000000000008</v>
      </c>
      <c r="I13" s="25">
        <v>44.780199999999994</v>
      </c>
      <c r="J13" s="26">
        <v>0</v>
      </c>
      <c r="K13" s="26">
        <v>0</v>
      </c>
      <c r="L13" s="26">
        <v>0</v>
      </c>
      <c r="M13" s="26">
        <v>0</v>
      </c>
      <c r="N13" s="26">
        <v>0.22</v>
      </c>
      <c r="O13" s="26">
        <v>9.1199999999999992</v>
      </c>
      <c r="P13" s="26">
        <v>0.04</v>
      </c>
      <c r="Q13" s="26">
        <v>0</v>
      </c>
      <c r="R13" s="26">
        <v>0</v>
      </c>
      <c r="S13" s="26">
        <v>0</v>
      </c>
      <c r="T13" s="26">
        <v>0.36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63.86</v>
      </c>
      <c r="AL13" s="26">
        <v>66.47</v>
      </c>
      <c r="AM13" s="26">
        <v>101.79</v>
      </c>
      <c r="AN13" s="26">
        <v>33.76</v>
      </c>
      <c r="AO13" s="26">
        <v>20.010000000000002</v>
      </c>
      <c r="AP13" s="26">
        <v>40.020000000000003</v>
      </c>
      <c r="AQ13" s="26">
        <v>15.14</v>
      </c>
      <c r="AR13" s="26">
        <v>72.38</v>
      </c>
      <c r="AS13" s="26">
        <v>44.89</v>
      </c>
      <c r="AT13" s="26">
        <v>62.64</v>
      </c>
      <c r="AU13" s="26">
        <v>51.68</v>
      </c>
      <c r="AV13" s="26">
        <v>27.14</v>
      </c>
      <c r="AW13" s="26">
        <v>48.02</v>
      </c>
      <c r="AX13" s="26">
        <v>401.59</v>
      </c>
      <c r="AY13" s="26">
        <v>0</v>
      </c>
      <c r="AZ13" s="26">
        <v>130.85</v>
      </c>
      <c r="BA13" s="26">
        <v>56.9</v>
      </c>
      <c r="BB13" s="26">
        <v>37.76</v>
      </c>
      <c r="BC13" s="26">
        <v>29.93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0.01</v>
      </c>
      <c r="BT13" s="26">
        <v>0</v>
      </c>
      <c r="BU13" s="26">
        <v>0</v>
      </c>
      <c r="BV13" s="26">
        <v>0.06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7.82</v>
      </c>
      <c r="CC13" s="25">
        <v>1.44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1.2</v>
      </c>
    </row>
    <row r="14" spans="1:96" s="19" customFormat="1">
      <c r="A14" s="19" t="str">
        <f>"27/10"</f>
        <v>27/10</v>
      </c>
      <c r="B14" s="20" t="s">
        <v>95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1.2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0.73</v>
      </c>
    </row>
    <row r="15" spans="1:96" s="27" customFormat="1" ht="11.4">
      <c r="B15" s="28" t="s">
        <v>96</v>
      </c>
      <c r="C15" s="29"/>
      <c r="D15" s="29">
        <v>14.91</v>
      </c>
      <c r="E15" s="29">
        <v>6.05</v>
      </c>
      <c r="F15" s="29">
        <v>16.63</v>
      </c>
      <c r="G15" s="29">
        <v>3.69</v>
      </c>
      <c r="H15" s="29">
        <v>67.709999999999994</v>
      </c>
      <c r="I15" s="29">
        <v>476.44</v>
      </c>
      <c r="J15" s="30">
        <v>9.84</v>
      </c>
      <c r="K15" s="30">
        <v>0.23</v>
      </c>
      <c r="L15" s="30">
        <v>0</v>
      </c>
      <c r="M15" s="30">
        <v>0</v>
      </c>
      <c r="N15" s="30">
        <v>15.68</v>
      </c>
      <c r="O15" s="30">
        <v>48.56</v>
      </c>
      <c r="P15" s="30">
        <v>3.47</v>
      </c>
      <c r="Q15" s="30">
        <v>0</v>
      </c>
      <c r="R15" s="30">
        <v>0</v>
      </c>
      <c r="S15" s="30">
        <v>0.51</v>
      </c>
      <c r="T15" s="30">
        <v>4</v>
      </c>
      <c r="U15" s="30">
        <v>669.72</v>
      </c>
      <c r="V15" s="30">
        <v>294.95999999999998</v>
      </c>
      <c r="W15" s="30">
        <v>254.51</v>
      </c>
      <c r="X15" s="30">
        <v>73.41</v>
      </c>
      <c r="Y15" s="30">
        <v>292.20999999999998</v>
      </c>
      <c r="Z15" s="30">
        <v>2.3199999999999998</v>
      </c>
      <c r="AA15" s="30">
        <v>82.76</v>
      </c>
      <c r="AB15" s="30">
        <v>54.67</v>
      </c>
      <c r="AC15" s="30">
        <v>109.81</v>
      </c>
      <c r="AD15" s="30">
        <v>1.49</v>
      </c>
      <c r="AE15" s="30">
        <v>0.21</v>
      </c>
      <c r="AF15" s="30">
        <v>0.2</v>
      </c>
      <c r="AG15" s="30">
        <v>0.93</v>
      </c>
      <c r="AH15" s="30">
        <v>4.66</v>
      </c>
      <c r="AI15" s="30">
        <v>0.49</v>
      </c>
      <c r="AJ15" s="30">
        <v>0</v>
      </c>
      <c r="AK15" s="30">
        <v>805.63</v>
      </c>
      <c r="AL15" s="30">
        <v>645.83000000000004</v>
      </c>
      <c r="AM15" s="30">
        <v>1089.5</v>
      </c>
      <c r="AN15" s="30">
        <v>681.18</v>
      </c>
      <c r="AO15" s="30">
        <v>253.59</v>
      </c>
      <c r="AP15" s="30">
        <v>520.71</v>
      </c>
      <c r="AQ15" s="30">
        <v>259.14</v>
      </c>
      <c r="AR15" s="30">
        <v>741.26</v>
      </c>
      <c r="AS15" s="30">
        <v>419.94</v>
      </c>
      <c r="AT15" s="30">
        <v>585.89</v>
      </c>
      <c r="AU15" s="30">
        <v>714.83</v>
      </c>
      <c r="AV15" s="30">
        <v>403.64</v>
      </c>
      <c r="AW15" s="30">
        <v>595.37</v>
      </c>
      <c r="AX15" s="30">
        <v>2728.61</v>
      </c>
      <c r="AY15" s="30">
        <v>0</v>
      </c>
      <c r="AZ15" s="30">
        <v>1012.07</v>
      </c>
      <c r="BA15" s="30">
        <v>559.82000000000005</v>
      </c>
      <c r="BB15" s="30">
        <v>644.57000000000005</v>
      </c>
      <c r="BC15" s="30">
        <v>256.10000000000002</v>
      </c>
      <c r="BD15" s="30">
        <v>0.25</v>
      </c>
      <c r="BE15" s="30">
        <v>0.13</v>
      </c>
      <c r="BF15" s="30">
        <v>0.11</v>
      </c>
      <c r="BG15" s="30">
        <v>0.31</v>
      </c>
      <c r="BH15" s="30">
        <v>0.32</v>
      </c>
      <c r="BI15" s="30">
        <v>1.08</v>
      </c>
      <c r="BJ15" s="30">
        <v>0.04</v>
      </c>
      <c r="BK15" s="30">
        <v>3.49</v>
      </c>
      <c r="BL15" s="30">
        <v>0.03</v>
      </c>
      <c r="BM15" s="30">
        <v>1.17</v>
      </c>
      <c r="BN15" s="30">
        <v>0.03</v>
      </c>
      <c r="BO15" s="30">
        <v>0</v>
      </c>
      <c r="BP15" s="30">
        <v>0</v>
      </c>
      <c r="BQ15" s="30">
        <v>0.2</v>
      </c>
      <c r="BR15" s="30">
        <v>0.28999999999999998</v>
      </c>
      <c r="BS15" s="30">
        <v>3.78</v>
      </c>
      <c r="BT15" s="30">
        <v>0</v>
      </c>
      <c r="BU15" s="30">
        <v>0</v>
      </c>
      <c r="BV15" s="30">
        <v>1.46</v>
      </c>
      <c r="BW15" s="30">
        <v>0.03</v>
      </c>
      <c r="BX15" s="30">
        <v>0</v>
      </c>
      <c r="BY15" s="30">
        <v>0</v>
      </c>
      <c r="BZ15" s="30">
        <v>0</v>
      </c>
      <c r="CA15" s="30">
        <v>0</v>
      </c>
      <c r="CB15" s="30">
        <v>422.83</v>
      </c>
      <c r="CC15" s="29">
        <f>SUM($CC$10:$CC$14)</f>
        <v>57.900000000000006</v>
      </c>
      <c r="CD15" s="27">
        <f>$I$15/$I$51*100</f>
        <v>15.529638780419432</v>
      </c>
      <c r="CE15" s="27">
        <v>91.87</v>
      </c>
      <c r="CG15" s="27">
        <v>43.98</v>
      </c>
      <c r="CH15" s="27">
        <v>19.87</v>
      </c>
      <c r="CI15" s="27">
        <v>31.93</v>
      </c>
      <c r="CJ15" s="27">
        <v>3918.44</v>
      </c>
      <c r="CK15" s="27">
        <v>1907.68</v>
      </c>
      <c r="CL15" s="27">
        <v>2913.06</v>
      </c>
      <c r="CM15" s="27">
        <v>55.98</v>
      </c>
      <c r="CN15" s="27">
        <v>34.39</v>
      </c>
      <c r="CO15" s="27">
        <v>45.18</v>
      </c>
      <c r="CP15" s="27">
        <v>10.4</v>
      </c>
      <c r="CQ15" s="27">
        <v>0.88</v>
      </c>
    </row>
    <row r="16" spans="1:96">
      <c r="B16" s="18" t="s">
        <v>97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"78"</f>
        <v>78</v>
      </c>
      <c r="B17" s="24" t="s">
        <v>98</v>
      </c>
      <c r="C17" s="25" t="str">
        <f>"60"</f>
        <v>60</v>
      </c>
      <c r="D17" s="25">
        <v>1.06</v>
      </c>
      <c r="E17" s="25">
        <v>0</v>
      </c>
      <c r="F17" s="25">
        <v>4.01</v>
      </c>
      <c r="G17" s="25">
        <v>4.5599999999999996</v>
      </c>
      <c r="H17" s="25">
        <v>6.87</v>
      </c>
      <c r="I17" s="25">
        <v>64.810159530000007</v>
      </c>
      <c r="J17" s="26">
        <v>0.56000000000000005</v>
      </c>
      <c r="K17" s="26">
        <v>2.93</v>
      </c>
      <c r="L17" s="26">
        <v>0</v>
      </c>
      <c r="M17" s="26">
        <v>0</v>
      </c>
      <c r="N17" s="26">
        <v>5.45</v>
      </c>
      <c r="O17" s="26">
        <v>0.11</v>
      </c>
      <c r="P17" s="26">
        <v>1.3</v>
      </c>
      <c r="Q17" s="26">
        <v>0</v>
      </c>
      <c r="R17" s="26">
        <v>0</v>
      </c>
      <c r="S17" s="26">
        <v>0.23</v>
      </c>
      <c r="T17" s="26">
        <v>1.05</v>
      </c>
      <c r="U17" s="26">
        <v>133.59</v>
      </c>
      <c r="V17" s="26">
        <v>161.31</v>
      </c>
      <c r="W17" s="26">
        <v>18.64</v>
      </c>
      <c r="X17" s="26">
        <v>12.22</v>
      </c>
      <c r="Y17" s="26">
        <v>25.13</v>
      </c>
      <c r="Z17" s="26">
        <v>0.72</v>
      </c>
      <c r="AA17" s="26">
        <v>0</v>
      </c>
      <c r="AB17" s="26">
        <v>98.2</v>
      </c>
      <c r="AC17" s="26">
        <v>20.73</v>
      </c>
      <c r="AD17" s="26">
        <v>2.11</v>
      </c>
      <c r="AE17" s="26">
        <v>0.02</v>
      </c>
      <c r="AF17" s="26">
        <v>0.02</v>
      </c>
      <c r="AG17" s="26">
        <v>0.17</v>
      </c>
      <c r="AH17" s="26">
        <v>0.41</v>
      </c>
      <c r="AI17" s="26">
        <v>1.98</v>
      </c>
      <c r="AJ17" s="26">
        <v>0</v>
      </c>
      <c r="AK17" s="26">
        <v>22.01</v>
      </c>
      <c r="AL17" s="26">
        <v>24.92</v>
      </c>
      <c r="AM17" s="26">
        <v>27.83</v>
      </c>
      <c r="AN17" s="26">
        <v>38.21</v>
      </c>
      <c r="AO17" s="26">
        <v>8.31</v>
      </c>
      <c r="AP17" s="26">
        <v>22.01</v>
      </c>
      <c r="AQ17" s="26">
        <v>5.4</v>
      </c>
      <c r="AR17" s="26">
        <v>18.690000000000001</v>
      </c>
      <c r="AS17" s="26">
        <v>16.61</v>
      </c>
      <c r="AT17" s="26">
        <v>30.33</v>
      </c>
      <c r="AU17" s="26">
        <v>136.21</v>
      </c>
      <c r="AV17" s="26">
        <v>5.83</v>
      </c>
      <c r="AW17" s="26">
        <v>15.78</v>
      </c>
      <c r="AX17" s="26">
        <v>113.8</v>
      </c>
      <c r="AY17" s="26">
        <v>0</v>
      </c>
      <c r="AZ17" s="26">
        <v>19.52</v>
      </c>
      <c r="BA17" s="26">
        <v>26.16</v>
      </c>
      <c r="BB17" s="26">
        <v>20.77</v>
      </c>
      <c r="BC17" s="26">
        <v>6.23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0.25</v>
      </c>
      <c r="BL17" s="26">
        <v>0</v>
      </c>
      <c r="BM17" s="26">
        <v>0.16</v>
      </c>
      <c r="BN17" s="26">
        <v>0.01</v>
      </c>
      <c r="BO17" s="26">
        <v>0.03</v>
      </c>
      <c r="BP17" s="26">
        <v>0</v>
      </c>
      <c r="BQ17" s="26">
        <v>0</v>
      </c>
      <c r="BR17" s="26">
        <v>0</v>
      </c>
      <c r="BS17" s="26">
        <v>0.94</v>
      </c>
      <c r="BT17" s="26">
        <v>0</v>
      </c>
      <c r="BU17" s="26">
        <v>0</v>
      </c>
      <c r="BV17" s="26">
        <v>2.66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53.65</v>
      </c>
      <c r="CC17" s="25">
        <v>10.83</v>
      </c>
      <c r="CE17" s="23">
        <v>16.37</v>
      </c>
      <c r="CG17" s="23">
        <v>15.94</v>
      </c>
      <c r="CH17" s="23">
        <v>9.81</v>
      </c>
      <c r="CI17" s="23">
        <v>12.87</v>
      </c>
      <c r="CJ17" s="23">
        <v>524.64</v>
      </c>
      <c r="CK17" s="23">
        <v>144.15</v>
      </c>
      <c r="CL17" s="23">
        <v>334.4</v>
      </c>
      <c r="CM17" s="23">
        <v>4.99</v>
      </c>
      <c r="CN17" s="23">
        <v>3.26</v>
      </c>
      <c r="CO17" s="23">
        <v>4.13</v>
      </c>
      <c r="CP17" s="23">
        <v>0.72</v>
      </c>
      <c r="CQ17" s="23">
        <v>0.3</v>
      </c>
      <c r="CR17" s="23">
        <v>6.56</v>
      </c>
    </row>
    <row r="18" spans="1:96" s="23" customFormat="1">
      <c r="A18" s="23" t="str">
        <f>"11/2"</f>
        <v>11/2</v>
      </c>
      <c r="B18" s="24" t="s">
        <v>99</v>
      </c>
      <c r="C18" s="25" t="str">
        <f>"200"</f>
        <v>200</v>
      </c>
      <c r="D18" s="25">
        <v>1.97</v>
      </c>
      <c r="E18" s="25">
        <v>0</v>
      </c>
      <c r="F18" s="25">
        <v>4.34</v>
      </c>
      <c r="G18" s="25">
        <v>4.33</v>
      </c>
      <c r="H18" s="25">
        <v>15.02</v>
      </c>
      <c r="I18" s="25">
        <v>104.93762</v>
      </c>
      <c r="J18" s="26">
        <v>0.93</v>
      </c>
      <c r="K18" s="26">
        <v>2.6</v>
      </c>
      <c r="L18" s="26">
        <v>0</v>
      </c>
      <c r="M18" s="26">
        <v>0</v>
      </c>
      <c r="N18" s="26">
        <v>2.66</v>
      </c>
      <c r="O18" s="26">
        <v>10.63</v>
      </c>
      <c r="P18" s="26">
        <v>1.73</v>
      </c>
      <c r="Q18" s="26">
        <v>0</v>
      </c>
      <c r="R18" s="26">
        <v>0</v>
      </c>
      <c r="S18" s="26">
        <v>0.3</v>
      </c>
      <c r="T18" s="26">
        <v>2.2200000000000002</v>
      </c>
      <c r="U18" s="26">
        <v>451</v>
      </c>
      <c r="V18" s="26">
        <v>364.59</v>
      </c>
      <c r="W18" s="26">
        <v>20.86</v>
      </c>
      <c r="X18" s="26">
        <v>20.75</v>
      </c>
      <c r="Y18" s="26">
        <v>58.53</v>
      </c>
      <c r="Z18" s="26">
        <v>0.78</v>
      </c>
      <c r="AA18" s="26">
        <v>2.4</v>
      </c>
      <c r="AB18" s="26">
        <v>1165.76</v>
      </c>
      <c r="AC18" s="26">
        <v>246.68</v>
      </c>
      <c r="AD18" s="26">
        <v>1.96</v>
      </c>
      <c r="AE18" s="26">
        <v>7.0000000000000007E-2</v>
      </c>
      <c r="AF18" s="26">
        <v>0.05</v>
      </c>
      <c r="AG18" s="26">
        <v>0.82</v>
      </c>
      <c r="AH18" s="26">
        <v>1.47</v>
      </c>
      <c r="AI18" s="26">
        <v>5.77</v>
      </c>
      <c r="AJ18" s="26">
        <v>0</v>
      </c>
      <c r="AK18" s="26">
        <v>74.83</v>
      </c>
      <c r="AL18" s="26">
        <v>70.69</v>
      </c>
      <c r="AM18" s="26">
        <v>117.28</v>
      </c>
      <c r="AN18" s="26">
        <v>115.21</v>
      </c>
      <c r="AO18" s="26">
        <v>31.21</v>
      </c>
      <c r="AP18" s="26">
        <v>68.739999999999995</v>
      </c>
      <c r="AQ18" s="26">
        <v>25.08</v>
      </c>
      <c r="AR18" s="26">
        <v>76.03</v>
      </c>
      <c r="AS18" s="26">
        <v>93.51</v>
      </c>
      <c r="AT18" s="26">
        <v>146.13</v>
      </c>
      <c r="AU18" s="26">
        <v>148.49</v>
      </c>
      <c r="AV18" s="26">
        <v>42.13</v>
      </c>
      <c r="AW18" s="26">
        <v>74.38</v>
      </c>
      <c r="AX18" s="26">
        <v>395.5</v>
      </c>
      <c r="AY18" s="26">
        <v>0</v>
      </c>
      <c r="AZ18" s="26">
        <v>88.7</v>
      </c>
      <c r="BA18" s="26">
        <v>67.53</v>
      </c>
      <c r="BB18" s="26">
        <v>53.51</v>
      </c>
      <c r="BC18" s="26">
        <v>26.21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0.27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0.93</v>
      </c>
      <c r="BT18" s="26">
        <v>0</v>
      </c>
      <c r="BU18" s="26">
        <v>0</v>
      </c>
      <c r="BV18" s="26">
        <v>2.4300000000000002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232.75</v>
      </c>
      <c r="CC18" s="25">
        <v>21.09</v>
      </c>
      <c r="CE18" s="23">
        <v>196.69</v>
      </c>
      <c r="CG18" s="23">
        <v>40.24</v>
      </c>
      <c r="CH18" s="23">
        <v>23.72</v>
      </c>
      <c r="CI18" s="23">
        <v>31.98</v>
      </c>
      <c r="CJ18" s="23">
        <v>985.06</v>
      </c>
      <c r="CK18" s="23">
        <v>492.22</v>
      </c>
      <c r="CL18" s="23">
        <v>738.64</v>
      </c>
      <c r="CM18" s="23">
        <v>46.55</v>
      </c>
      <c r="CN18" s="23">
        <v>22.86</v>
      </c>
      <c r="CO18" s="23">
        <v>34.700000000000003</v>
      </c>
      <c r="CP18" s="23">
        <v>0</v>
      </c>
      <c r="CQ18" s="23">
        <v>0.8</v>
      </c>
      <c r="CR18" s="23">
        <v>12.78</v>
      </c>
    </row>
    <row r="19" spans="1:96" s="23" customFormat="1">
      <c r="A19" s="23" t="str">
        <f>"46/3"</f>
        <v>46/3</v>
      </c>
      <c r="B19" s="24" t="s">
        <v>100</v>
      </c>
      <c r="C19" s="25" t="str">
        <f>"180"</f>
        <v>180</v>
      </c>
      <c r="D19" s="25">
        <v>6.36</v>
      </c>
      <c r="E19" s="25">
        <v>0.04</v>
      </c>
      <c r="F19" s="25">
        <v>3.57</v>
      </c>
      <c r="G19" s="25">
        <v>0.8</v>
      </c>
      <c r="H19" s="25">
        <v>40.93</v>
      </c>
      <c r="I19" s="25">
        <v>220.7282094</v>
      </c>
      <c r="J19" s="26">
        <v>2.2400000000000002</v>
      </c>
      <c r="K19" s="26">
        <v>0.1</v>
      </c>
      <c r="L19" s="26">
        <v>0</v>
      </c>
      <c r="M19" s="26">
        <v>0</v>
      </c>
      <c r="N19" s="26">
        <v>1.17</v>
      </c>
      <c r="O19" s="26">
        <v>37.700000000000003</v>
      </c>
      <c r="P19" s="26">
        <v>2.06</v>
      </c>
      <c r="Q19" s="26">
        <v>0</v>
      </c>
      <c r="R19" s="26">
        <v>0</v>
      </c>
      <c r="S19" s="26">
        <v>0</v>
      </c>
      <c r="T19" s="26">
        <v>1.54</v>
      </c>
      <c r="U19" s="26">
        <v>455.42</v>
      </c>
      <c r="V19" s="26">
        <v>67.52</v>
      </c>
      <c r="W19" s="26">
        <v>14.97</v>
      </c>
      <c r="X19" s="26">
        <v>8.74</v>
      </c>
      <c r="Y19" s="26">
        <v>48.26</v>
      </c>
      <c r="Z19" s="26">
        <v>0.89</v>
      </c>
      <c r="AA19" s="26">
        <v>10.8</v>
      </c>
      <c r="AB19" s="26">
        <v>10.8</v>
      </c>
      <c r="AC19" s="26">
        <v>20.25</v>
      </c>
      <c r="AD19" s="26">
        <v>0.96</v>
      </c>
      <c r="AE19" s="26">
        <v>0.08</v>
      </c>
      <c r="AF19" s="26">
        <v>0.02</v>
      </c>
      <c r="AG19" s="26">
        <v>0.59</v>
      </c>
      <c r="AH19" s="26">
        <v>1.78</v>
      </c>
      <c r="AI19" s="26">
        <v>0</v>
      </c>
      <c r="AJ19" s="26">
        <v>0</v>
      </c>
      <c r="AK19" s="26">
        <v>275.61</v>
      </c>
      <c r="AL19" s="26">
        <v>251.98</v>
      </c>
      <c r="AM19" s="26">
        <v>472.07</v>
      </c>
      <c r="AN19" s="26">
        <v>147.44999999999999</v>
      </c>
      <c r="AO19" s="26">
        <v>89.89</v>
      </c>
      <c r="AP19" s="26">
        <v>182.63</v>
      </c>
      <c r="AQ19" s="26">
        <v>59.92</v>
      </c>
      <c r="AR19" s="26">
        <v>292.87</v>
      </c>
      <c r="AS19" s="26">
        <v>193.67</v>
      </c>
      <c r="AT19" s="26">
        <v>233.51</v>
      </c>
      <c r="AU19" s="26">
        <v>200.31</v>
      </c>
      <c r="AV19" s="26">
        <v>117.69</v>
      </c>
      <c r="AW19" s="26">
        <v>204.66</v>
      </c>
      <c r="AX19" s="26">
        <v>1797.43</v>
      </c>
      <c r="AY19" s="26">
        <v>0</v>
      </c>
      <c r="AZ19" s="26">
        <v>566.38</v>
      </c>
      <c r="BA19" s="26">
        <v>293.38</v>
      </c>
      <c r="BB19" s="26">
        <v>147.32</v>
      </c>
      <c r="BC19" s="26">
        <v>116.63</v>
      </c>
      <c r="BD19" s="26">
        <v>0.11</v>
      </c>
      <c r="BE19" s="26">
        <v>0.05</v>
      </c>
      <c r="BF19" s="26">
        <v>0.03</v>
      </c>
      <c r="BG19" s="26">
        <v>0.06</v>
      </c>
      <c r="BH19" s="26">
        <v>7.0000000000000007E-2</v>
      </c>
      <c r="BI19" s="26">
        <v>0.31</v>
      </c>
      <c r="BJ19" s="26">
        <v>0</v>
      </c>
      <c r="BK19" s="26">
        <v>0.97</v>
      </c>
      <c r="BL19" s="26">
        <v>0</v>
      </c>
      <c r="BM19" s="26">
        <v>0.28000000000000003</v>
      </c>
      <c r="BN19" s="26">
        <v>0</v>
      </c>
      <c r="BO19" s="26">
        <v>0</v>
      </c>
      <c r="BP19" s="26">
        <v>0</v>
      </c>
      <c r="BQ19" s="26">
        <v>0.06</v>
      </c>
      <c r="BR19" s="26">
        <v>0.1</v>
      </c>
      <c r="BS19" s="26">
        <v>0.72</v>
      </c>
      <c r="BT19" s="26">
        <v>0</v>
      </c>
      <c r="BU19" s="26">
        <v>0</v>
      </c>
      <c r="BV19" s="26">
        <v>0.28999999999999998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9.08</v>
      </c>
      <c r="CC19" s="25">
        <v>12.3</v>
      </c>
      <c r="CE19" s="23">
        <v>12.6</v>
      </c>
      <c r="CG19" s="23">
        <v>42.58</v>
      </c>
      <c r="CH19" s="23">
        <v>21.66</v>
      </c>
      <c r="CI19" s="23">
        <v>32.119999999999997</v>
      </c>
      <c r="CJ19" s="23">
        <v>396.62</v>
      </c>
      <c r="CK19" s="23">
        <v>391.9</v>
      </c>
      <c r="CL19" s="23">
        <v>394.26</v>
      </c>
      <c r="CM19" s="23">
        <v>3.95</v>
      </c>
      <c r="CN19" s="23">
        <v>3.61</v>
      </c>
      <c r="CO19" s="23">
        <v>3.78</v>
      </c>
      <c r="CP19" s="23">
        <v>0</v>
      </c>
      <c r="CQ19" s="23">
        <v>1.17</v>
      </c>
      <c r="CR19" s="23">
        <v>7.45</v>
      </c>
    </row>
    <row r="20" spans="1:96" s="23" customFormat="1">
      <c r="A20" s="23" t="str">
        <f>"10/7"</f>
        <v>10/7</v>
      </c>
      <c r="B20" s="24" t="s">
        <v>101</v>
      </c>
      <c r="C20" s="25" t="str">
        <f>"90"</f>
        <v>90</v>
      </c>
      <c r="D20" s="25">
        <v>15.78</v>
      </c>
      <c r="E20" s="25">
        <v>15.9</v>
      </c>
      <c r="F20" s="25">
        <v>7.05</v>
      </c>
      <c r="G20" s="25">
        <v>3.69</v>
      </c>
      <c r="H20" s="25">
        <v>5.81</v>
      </c>
      <c r="I20" s="25">
        <v>148.71804084000001</v>
      </c>
      <c r="J20" s="26">
        <v>1.95</v>
      </c>
      <c r="K20" s="26">
        <v>2.34</v>
      </c>
      <c r="L20" s="26">
        <v>0</v>
      </c>
      <c r="M20" s="26">
        <v>0</v>
      </c>
      <c r="N20" s="26">
        <v>2.17</v>
      </c>
      <c r="O20" s="26">
        <v>3.03</v>
      </c>
      <c r="P20" s="26">
        <v>0.61</v>
      </c>
      <c r="Q20" s="26">
        <v>0</v>
      </c>
      <c r="R20" s="26">
        <v>0</v>
      </c>
      <c r="S20" s="26">
        <v>0.08</v>
      </c>
      <c r="T20" s="26">
        <v>2.12</v>
      </c>
      <c r="U20" s="26">
        <v>279.08</v>
      </c>
      <c r="V20" s="26">
        <v>263.45</v>
      </c>
      <c r="W20" s="26">
        <v>28.07</v>
      </c>
      <c r="X20" s="26">
        <v>21.68</v>
      </c>
      <c r="Y20" s="26">
        <v>256.14</v>
      </c>
      <c r="Z20" s="26">
        <v>5.24</v>
      </c>
      <c r="AA20" s="26">
        <v>3999.78</v>
      </c>
      <c r="AB20" s="26">
        <v>2381.04</v>
      </c>
      <c r="AC20" s="26">
        <v>7162.65</v>
      </c>
      <c r="AD20" s="26">
        <v>2.4500000000000002</v>
      </c>
      <c r="AE20" s="26">
        <v>0.19</v>
      </c>
      <c r="AF20" s="26">
        <v>1.47</v>
      </c>
      <c r="AG20" s="26">
        <v>6.01</v>
      </c>
      <c r="AH20" s="26">
        <v>11.16</v>
      </c>
      <c r="AI20" s="26">
        <v>11.4</v>
      </c>
      <c r="AJ20" s="26">
        <v>0</v>
      </c>
      <c r="AK20" s="26">
        <v>1060.68</v>
      </c>
      <c r="AL20" s="26">
        <v>800.96</v>
      </c>
      <c r="AM20" s="26">
        <v>1375.51</v>
      </c>
      <c r="AN20" s="26">
        <v>1205.82</v>
      </c>
      <c r="AO20" s="26">
        <v>384.93</v>
      </c>
      <c r="AP20" s="26">
        <v>701.84</v>
      </c>
      <c r="AQ20" s="26">
        <v>209.35</v>
      </c>
      <c r="AR20" s="26">
        <v>807.49</v>
      </c>
      <c r="AS20" s="26">
        <v>85.65</v>
      </c>
      <c r="AT20" s="26">
        <v>97.89</v>
      </c>
      <c r="AU20" s="26">
        <v>146.91999999999999</v>
      </c>
      <c r="AV20" s="26">
        <v>375.96</v>
      </c>
      <c r="AW20" s="26">
        <v>58.78</v>
      </c>
      <c r="AX20" s="26">
        <v>345.98</v>
      </c>
      <c r="AY20" s="26">
        <v>1.18</v>
      </c>
      <c r="AZ20" s="26">
        <v>89.48</v>
      </c>
      <c r="BA20" s="26">
        <v>106.23</v>
      </c>
      <c r="BB20" s="26">
        <v>73.569999999999993</v>
      </c>
      <c r="BC20" s="26">
        <v>40.659999999999997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</v>
      </c>
      <c r="BL20" s="26">
        <v>0</v>
      </c>
      <c r="BM20" s="26">
        <v>0.13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0.76</v>
      </c>
      <c r="BT20" s="26">
        <v>0</v>
      </c>
      <c r="BU20" s="26">
        <v>0</v>
      </c>
      <c r="BV20" s="26">
        <v>2.16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97.86</v>
      </c>
      <c r="CC20" s="25">
        <v>55.29</v>
      </c>
      <c r="CE20" s="23">
        <v>4396.62</v>
      </c>
      <c r="CG20" s="23">
        <v>8.0399999999999991</v>
      </c>
      <c r="CH20" s="23">
        <v>6.47</v>
      </c>
      <c r="CI20" s="23">
        <v>7.25</v>
      </c>
      <c r="CJ20" s="23">
        <v>2864.35</v>
      </c>
      <c r="CK20" s="23">
        <v>1772.34</v>
      </c>
      <c r="CL20" s="23">
        <v>2318.34</v>
      </c>
      <c r="CM20" s="23">
        <v>27.52</v>
      </c>
      <c r="CN20" s="23">
        <v>26.49</v>
      </c>
      <c r="CO20" s="23">
        <v>27.01</v>
      </c>
      <c r="CP20" s="23">
        <v>0</v>
      </c>
      <c r="CQ20" s="23">
        <v>0.45</v>
      </c>
      <c r="CR20" s="23">
        <v>33.630000000000003</v>
      </c>
    </row>
    <row r="21" spans="1:96" s="23" customFormat="1">
      <c r="A21" s="23" t="str">
        <f>"601"</f>
        <v>601</v>
      </c>
      <c r="B21" s="24" t="s">
        <v>102</v>
      </c>
      <c r="C21" s="25" t="str">
        <f>"20"</f>
        <v>20</v>
      </c>
      <c r="D21" s="25">
        <v>0.28999999999999998</v>
      </c>
      <c r="E21" s="25">
        <v>0</v>
      </c>
      <c r="F21" s="25">
        <v>0.6</v>
      </c>
      <c r="G21" s="25">
        <v>0.02</v>
      </c>
      <c r="H21" s="25">
        <v>1.1599999999999999</v>
      </c>
      <c r="I21" s="25">
        <v>11.233095985</v>
      </c>
      <c r="J21" s="26">
        <v>0.45</v>
      </c>
      <c r="K21" s="26">
        <v>0</v>
      </c>
      <c r="L21" s="26">
        <v>0</v>
      </c>
      <c r="M21" s="26">
        <v>0</v>
      </c>
      <c r="N21" s="26">
        <v>0.26</v>
      </c>
      <c r="O21" s="26">
        <v>0.85</v>
      </c>
      <c r="P21" s="26">
        <v>0.05</v>
      </c>
      <c r="Q21" s="26">
        <v>0</v>
      </c>
      <c r="R21" s="26">
        <v>0</v>
      </c>
      <c r="S21" s="26">
        <v>0.05</v>
      </c>
      <c r="T21" s="26">
        <v>0.38</v>
      </c>
      <c r="U21" s="26">
        <v>131.16999999999999</v>
      </c>
      <c r="V21" s="26">
        <v>10.56</v>
      </c>
      <c r="W21" s="26">
        <v>4.8</v>
      </c>
      <c r="X21" s="26">
        <v>0.85</v>
      </c>
      <c r="Y21" s="26">
        <v>3.86</v>
      </c>
      <c r="Z21" s="26">
        <v>0.04</v>
      </c>
      <c r="AA21" s="26">
        <v>1.8</v>
      </c>
      <c r="AB21" s="26">
        <v>9.92</v>
      </c>
      <c r="AC21" s="26">
        <v>7.15</v>
      </c>
      <c r="AD21" s="26">
        <v>0.04</v>
      </c>
      <c r="AE21" s="26">
        <v>0</v>
      </c>
      <c r="AF21" s="26">
        <v>0</v>
      </c>
      <c r="AG21" s="26">
        <v>0.02</v>
      </c>
      <c r="AH21" s="26">
        <v>0.09</v>
      </c>
      <c r="AI21" s="26">
        <v>0.11</v>
      </c>
      <c r="AJ21" s="26">
        <v>0</v>
      </c>
      <c r="AK21" s="26">
        <v>6.24</v>
      </c>
      <c r="AL21" s="26">
        <v>5.7</v>
      </c>
      <c r="AM21" s="26">
        <v>10.68</v>
      </c>
      <c r="AN21" s="26">
        <v>3.31</v>
      </c>
      <c r="AO21" s="26">
        <v>2.0299999999999998</v>
      </c>
      <c r="AP21" s="26">
        <v>4.12</v>
      </c>
      <c r="AQ21" s="26">
        <v>1.33</v>
      </c>
      <c r="AR21" s="26">
        <v>6.63</v>
      </c>
      <c r="AS21" s="26">
        <v>4.37</v>
      </c>
      <c r="AT21" s="26">
        <v>5.3</v>
      </c>
      <c r="AU21" s="26">
        <v>4.51</v>
      </c>
      <c r="AV21" s="26">
        <v>2.65</v>
      </c>
      <c r="AW21" s="26">
        <v>4.6399999999999997</v>
      </c>
      <c r="AX21" s="26">
        <v>40.82</v>
      </c>
      <c r="AY21" s="26">
        <v>0</v>
      </c>
      <c r="AZ21" s="26">
        <v>12.86</v>
      </c>
      <c r="BA21" s="26">
        <v>6.63</v>
      </c>
      <c r="BB21" s="26">
        <v>3.31</v>
      </c>
      <c r="BC21" s="26">
        <v>2.65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19.510000000000002</v>
      </c>
      <c r="CC21" s="25">
        <v>2.29</v>
      </c>
      <c r="CE21" s="23">
        <v>3.45</v>
      </c>
      <c r="CG21" s="23">
        <v>20.86</v>
      </c>
      <c r="CH21" s="23">
        <v>10.86</v>
      </c>
      <c r="CI21" s="23">
        <v>15.86</v>
      </c>
      <c r="CJ21" s="23">
        <v>94.94</v>
      </c>
      <c r="CK21" s="23">
        <v>39.14</v>
      </c>
      <c r="CL21" s="23">
        <v>67.040000000000006</v>
      </c>
      <c r="CM21" s="23">
        <v>5.29</v>
      </c>
      <c r="CN21" s="23">
        <v>3.16</v>
      </c>
      <c r="CO21" s="23">
        <v>4.25</v>
      </c>
      <c r="CP21" s="23">
        <v>0</v>
      </c>
      <c r="CQ21" s="23">
        <v>0.33</v>
      </c>
      <c r="CR21" s="23">
        <v>1.39</v>
      </c>
    </row>
    <row r="22" spans="1:96" s="23" customFormat="1">
      <c r="A22" s="23" t="str">
        <f>"2"</f>
        <v>2</v>
      </c>
      <c r="B22" s="24" t="s">
        <v>94</v>
      </c>
      <c r="C22" s="25" t="str">
        <f>"43,5"</f>
        <v>43,5</v>
      </c>
      <c r="D22" s="25">
        <v>2.88</v>
      </c>
      <c r="E22" s="25">
        <v>0</v>
      </c>
      <c r="F22" s="25">
        <v>0.28999999999999998</v>
      </c>
      <c r="G22" s="25">
        <v>0.28999999999999998</v>
      </c>
      <c r="H22" s="25">
        <v>20.399999999999999</v>
      </c>
      <c r="I22" s="25">
        <v>97.396935000000013</v>
      </c>
      <c r="J22" s="26">
        <v>0</v>
      </c>
      <c r="K22" s="26">
        <v>0</v>
      </c>
      <c r="L22" s="26">
        <v>0</v>
      </c>
      <c r="M22" s="26">
        <v>0</v>
      </c>
      <c r="N22" s="26">
        <v>0.48</v>
      </c>
      <c r="O22" s="26">
        <v>19.84</v>
      </c>
      <c r="P22" s="26">
        <v>0.09</v>
      </c>
      <c r="Q22" s="26">
        <v>0</v>
      </c>
      <c r="R22" s="26">
        <v>0</v>
      </c>
      <c r="S22" s="26">
        <v>0</v>
      </c>
      <c r="T22" s="26">
        <v>0.78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138.88999999999999</v>
      </c>
      <c r="AL22" s="26">
        <v>144.57</v>
      </c>
      <c r="AM22" s="26">
        <v>221.39</v>
      </c>
      <c r="AN22" s="26">
        <v>73.42</v>
      </c>
      <c r="AO22" s="26">
        <v>43.52</v>
      </c>
      <c r="AP22" s="26">
        <v>87.04</v>
      </c>
      <c r="AQ22" s="26">
        <v>32.93</v>
      </c>
      <c r="AR22" s="26">
        <v>157.44</v>
      </c>
      <c r="AS22" s="26">
        <v>97.64</v>
      </c>
      <c r="AT22" s="26">
        <v>136.24</v>
      </c>
      <c r="AU22" s="26">
        <v>112.4</v>
      </c>
      <c r="AV22" s="26">
        <v>59.04</v>
      </c>
      <c r="AW22" s="26">
        <v>104.45</v>
      </c>
      <c r="AX22" s="26">
        <v>873.46</v>
      </c>
      <c r="AY22" s="26">
        <v>0</v>
      </c>
      <c r="AZ22" s="26">
        <v>284.58999999999997</v>
      </c>
      <c r="BA22" s="26">
        <v>123.75</v>
      </c>
      <c r="BB22" s="26">
        <v>82.12</v>
      </c>
      <c r="BC22" s="26">
        <v>65.09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0.12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17.010000000000002</v>
      </c>
      <c r="CC22" s="25">
        <v>3.13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2.61</v>
      </c>
    </row>
    <row r="23" spans="1:96" s="23" customFormat="1">
      <c r="A23" s="23" t="str">
        <f>"3"</f>
        <v>3</v>
      </c>
      <c r="B23" s="24" t="s">
        <v>103</v>
      </c>
      <c r="C23" s="25" t="str">
        <f>"30"</f>
        <v>30</v>
      </c>
      <c r="D23" s="25">
        <v>1.98</v>
      </c>
      <c r="E23" s="25">
        <v>0</v>
      </c>
      <c r="F23" s="25">
        <v>0.36</v>
      </c>
      <c r="G23" s="25">
        <v>0.36</v>
      </c>
      <c r="H23" s="25">
        <v>12.51</v>
      </c>
      <c r="I23" s="25">
        <v>58.013999999999996</v>
      </c>
      <c r="J23" s="26">
        <v>0.06</v>
      </c>
      <c r="K23" s="26">
        <v>0</v>
      </c>
      <c r="L23" s="26">
        <v>0</v>
      </c>
      <c r="M23" s="26">
        <v>0</v>
      </c>
      <c r="N23" s="26">
        <v>0.36</v>
      </c>
      <c r="O23" s="26">
        <v>9.66</v>
      </c>
      <c r="P23" s="26">
        <v>2.4900000000000002</v>
      </c>
      <c r="Q23" s="26">
        <v>0</v>
      </c>
      <c r="R23" s="26">
        <v>0</v>
      </c>
      <c r="S23" s="26">
        <v>0.3</v>
      </c>
      <c r="T23" s="26">
        <v>0.75</v>
      </c>
      <c r="U23" s="26">
        <v>183</v>
      </c>
      <c r="V23" s="26">
        <v>73.5</v>
      </c>
      <c r="W23" s="26">
        <v>10.5</v>
      </c>
      <c r="X23" s="26">
        <v>14.1</v>
      </c>
      <c r="Y23" s="26">
        <v>47.4</v>
      </c>
      <c r="Z23" s="26">
        <v>1.17</v>
      </c>
      <c r="AA23" s="26">
        <v>0</v>
      </c>
      <c r="AB23" s="26">
        <v>1.5</v>
      </c>
      <c r="AC23" s="26">
        <v>0.3</v>
      </c>
      <c r="AD23" s="26">
        <v>0.42</v>
      </c>
      <c r="AE23" s="26">
        <v>0.05</v>
      </c>
      <c r="AF23" s="26">
        <v>0.02</v>
      </c>
      <c r="AG23" s="26">
        <v>0.21</v>
      </c>
      <c r="AH23" s="26">
        <v>0.6</v>
      </c>
      <c r="AI23" s="26">
        <v>0</v>
      </c>
      <c r="AJ23" s="26">
        <v>0</v>
      </c>
      <c r="AK23" s="26">
        <v>96.6</v>
      </c>
      <c r="AL23" s="26">
        <v>74.400000000000006</v>
      </c>
      <c r="AM23" s="26">
        <v>128.1</v>
      </c>
      <c r="AN23" s="26">
        <v>66.900000000000006</v>
      </c>
      <c r="AO23" s="26">
        <v>27.9</v>
      </c>
      <c r="AP23" s="26">
        <v>59.4</v>
      </c>
      <c r="AQ23" s="26">
        <v>24</v>
      </c>
      <c r="AR23" s="26">
        <v>111.3</v>
      </c>
      <c r="AS23" s="26">
        <v>89.1</v>
      </c>
      <c r="AT23" s="26">
        <v>87.3</v>
      </c>
      <c r="AU23" s="26">
        <v>139.19999999999999</v>
      </c>
      <c r="AV23" s="26">
        <v>37.200000000000003</v>
      </c>
      <c r="AW23" s="26">
        <v>93</v>
      </c>
      <c r="AX23" s="26">
        <v>458.7</v>
      </c>
      <c r="AY23" s="26">
        <v>0</v>
      </c>
      <c r="AZ23" s="26">
        <v>157.80000000000001</v>
      </c>
      <c r="BA23" s="26">
        <v>87.3</v>
      </c>
      <c r="BB23" s="26">
        <v>54</v>
      </c>
      <c r="BC23" s="26">
        <v>39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0.14000000000000001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14.1</v>
      </c>
      <c r="CC23" s="25">
        <v>2.2200000000000002</v>
      </c>
      <c r="CE23" s="23">
        <v>0.25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1.85</v>
      </c>
    </row>
    <row r="24" spans="1:96" s="19" customFormat="1">
      <c r="A24" s="19" t="str">
        <f>"37/10"</f>
        <v>37/10</v>
      </c>
      <c r="B24" s="20" t="s">
        <v>104</v>
      </c>
      <c r="C24" s="21" t="str">
        <f>"180"</f>
        <v>180</v>
      </c>
      <c r="D24" s="21">
        <v>0.6</v>
      </c>
      <c r="E24" s="21">
        <v>0</v>
      </c>
      <c r="F24" s="21">
        <v>0.25</v>
      </c>
      <c r="G24" s="21">
        <v>0.25</v>
      </c>
      <c r="H24" s="21">
        <v>21.26</v>
      </c>
      <c r="I24" s="21">
        <v>81.272339999999986</v>
      </c>
      <c r="J24" s="22">
        <v>0.04</v>
      </c>
      <c r="K24" s="22">
        <v>0</v>
      </c>
      <c r="L24" s="22">
        <v>0</v>
      </c>
      <c r="M24" s="22">
        <v>0</v>
      </c>
      <c r="N24" s="22">
        <v>16.23</v>
      </c>
      <c r="O24" s="22">
        <v>1.06</v>
      </c>
      <c r="P24" s="22">
        <v>3.97</v>
      </c>
      <c r="Q24" s="22">
        <v>0</v>
      </c>
      <c r="R24" s="22">
        <v>0</v>
      </c>
      <c r="S24" s="22">
        <v>0.9</v>
      </c>
      <c r="T24" s="22">
        <v>0.86</v>
      </c>
      <c r="U24" s="22">
        <v>2.0499999999999998</v>
      </c>
      <c r="V24" s="22">
        <v>9.18</v>
      </c>
      <c r="W24" s="22">
        <v>10.74</v>
      </c>
      <c r="X24" s="22">
        <v>2.91</v>
      </c>
      <c r="Y24" s="22">
        <v>2.85</v>
      </c>
      <c r="Z24" s="22">
        <v>0.55000000000000004</v>
      </c>
      <c r="AA24" s="22">
        <v>0</v>
      </c>
      <c r="AB24" s="22">
        <v>793.8</v>
      </c>
      <c r="AC24" s="22">
        <v>147.06</v>
      </c>
      <c r="AD24" s="22">
        <v>0.68</v>
      </c>
      <c r="AE24" s="22">
        <v>0.01</v>
      </c>
      <c r="AF24" s="22">
        <v>0.05</v>
      </c>
      <c r="AG24" s="22">
        <v>0.18</v>
      </c>
      <c r="AH24" s="22">
        <v>0.25</v>
      </c>
      <c r="AI24" s="22">
        <v>72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209.53</v>
      </c>
      <c r="CC24" s="21">
        <v>9.9499999999999993</v>
      </c>
      <c r="CE24" s="19">
        <v>132.30000000000001</v>
      </c>
      <c r="CG24" s="19">
        <v>4.79</v>
      </c>
      <c r="CH24" s="19">
        <v>4.79</v>
      </c>
      <c r="CI24" s="19">
        <v>4.79</v>
      </c>
      <c r="CJ24" s="19">
        <v>545</v>
      </c>
      <c r="CK24" s="19">
        <v>208.6</v>
      </c>
      <c r="CL24" s="19">
        <v>376.8</v>
      </c>
      <c r="CM24" s="19">
        <v>50.96</v>
      </c>
      <c r="CN24" s="19">
        <v>30.26</v>
      </c>
      <c r="CO24" s="19">
        <v>40.61</v>
      </c>
      <c r="CP24" s="19">
        <v>9</v>
      </c>
      <c r="CQ24" s="19">
        <v>0</v>
      </c>
      <c r="CR24" s="19">
        <v>6.03</v>
      </c>
    </row>
    <row r="25" spans="1:96" s="27" customFormat="1" ht="11.4">
      <c r="B25" s="28" t="s">
        <v>105</v>
      </c>
      <c r="C25" s="29"/>
      <c r="D25" s="29">
        <v>30.91</v>
      </c>
      <c r="E25" s="29">
        <v>15.94</v>
      </c>
      <c r="F25" s="29">
        <v>20.46</v>
      </c>
      <c r="G25" s="29">
        <v>14.29</v>
      </c>
      <c r="H25" s="29">
        <v>123.95</v>
      </c>
      <c r="I25" s="29">
        <v>787.11</v>
      </c>
      <c r="J25" s="30">
        <v>6.24</v>
      </c>
      <c r="K25" s="30">
        <v>7.96</v>
      </c>
      <c r="L25" s="30">
        <v>0</v>
      </c>
      <c r="M25" s="30">
        <v>0</v>
      </c>
      <c r="N25" s="30">
        <v>28.78</v>
      </c>
      <c r="O25" s="30">
        <v>82.87</v>
      </c>
      <c r="P25" s="30">
        <v>12.3</v>
      </c>
      <c r="Q25" s="30">
        <v>0</v>
      </c>
      <c r="R25" s="30">
        <v>0</v>
      </c>
      <c r="S25" s="30">
        <v>1.85</v>
      </c>
      <c r="T25" s="30">
        <v>9.6999999999999993</v>
      </c>
      <c r="U25" s="30">
        <v>1635.3</v>
      </c>
      <c r="V25" s="30">
        <v>950.12</v>
      </c>
      <c r="W25" s="30">
        <v>108.59</v>
      </c>
      <c r="X25" s="30">
        <v>81.25</v>
      </c>
      <c r="Y25" s="30">
        <v>442.17</v>
      </c>
      <c r="Z25" s="30">
        <v>9.39</v>
      </c>
      <c r="AA25" s="30">
        <v>4014.78</v>
      </c>
      <c r="AB25" s="30">
        <v>4461.0200000000004</v>
      </c>
      <c r="AC25" s="30">
        <v>7604.82</v>
      </c>
      <c r="AD25" s="30">
        <v>8.64</v>
      </c>
      <c r="AE25" s="30">
        <v>0.42</v>
      </c>
      <c r="AF25" s="30">
        <v>1.65</v>
      </c>
      <c r="AG25" s="30">
        <v>8.01</v>
      </c>
      <c r="AH25" s="30">
        <v>15.77</v>
      </c>
      <c r="AI25" s="30">
        <v>91.26</v>
      </c>
      <c r="AJ25" s="30">
        <v>0</v>
      </c>
      <c r="AK25" s="30">
        <v>1674.86</v>
      </c>
      <c r="AL25" s="30">
        <v>1373.22</v>
      </c>
      <c r="AM25" s="30">
        <v>2352.86</v>
      </c>
      <c r="AN25" s="30">
        <v>1650.33</v>
      </c>
      <c r="AO25" s="30">
        <v>587.78</v>
      </c>
      <c r="AP25" s="30">
        <v>1125.78</v>
      </c>
      <c r="AQ25" s="30">
        <v>358.01</v>
      </c>
      <c r="AR25" s="30">
        <v>1470.44</v>
      </c>
      <c r="AS25" s="30">
        <v>580.55999999999995</v>
      </c>
      <c r="AT25" s="30">
        <v>736.71</v>
      </c>
      <c r="AU25" s="30">
        <v>888.03</v>
      </c>
      <c r="AV25" s="30">
        <v>640.5</v>
      </c>
      <c r="AW25" s="30">
        <v>555.70000000000005</v>
      </c>
      <c r="AX25" s="30">
        <v>4025.68</v>
      </c>
      <c r="AY25" s="30">
        <v>1.18</v>
      </c>
      <c r="AZ25" s="30">
        <v>1219.33</v>
      </c>
      <c r="BA25" s="30">
        <v>710.98</v>
      </c>
      <c r="BB25" s="30">
        <v>434.6</v>
      </c>
      <c r="BC25" s="30">
        <v>296.47000000000003</v>
      </c>
      <c r="BD25" s="30">
        <v>0.11</v>
      </c>
      <c r="BE25" s="30">
        <v>0.05</v>
      </c>
      <c r="BF25" s="30">
        <v>0.03</v>
      </c>
      <c r="BG25" s="30">
        <v>0.06</v>
      </c>
      <c r="BH25" s="30">
        <v>7.0000000000000007E-2</v>
      </c>
      <c r="BI25" s="30">
        <v>0.32</v>
      </c>
      <c r="BJ25" s="30">
        <v>0</v>
      </c>
      <c r="BK25" s="30">
        <v>1.77</v>
      </c>
      <c r="BL25" s="30">
        <v>0</v>
      </c>
      <c r="BM25" s="30">
        <v>0.73</v>
      </c>
      <c r="BN25" s="30">
        <v>0.04</v>
      </c>
      <c r="BO25" s="30">
        <v>7.0000000000000007E-2</v>
      </c>
      <c r="BP25" s="30">
        <v>0</v>
      </c>
      <c r="BQ25" s="30">
        <v>0.06</v>
      </c>
      <c r="BR25" s="30">
        <v>0.11</v>
      </c>
      <c r="BS25" s="30">
        <v>3.41</v>
      </c>
      <c r="BT25" s="30">
        <v>0</v>
      </c>
      <c r="BU25" s="30">
        <v>0</v>
      </c>
      <c r="BV25" s="30">
        <v>7.81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653.49</v>
      </c>
      <c r="CC25" s="29">
        <f>SUM($CC$16:$CC$24)</f>
        <v>117.1</v>
      </c>
      <c r="CD25" s="27">
        <f>$I$25/$I$51*100</f>
        <v>25.655977626681096</v>
      </c>
      <c r="CE25" s="27">
        <v>4758.28</v>
      </c>
      <c r="CG25" s="27">
        <v>137.51</v>
      </c>
      <c r="CH25" s="27">
        <v>82.36</v>
      </c>
      <c r="CI25" s="27">
        <v>109.93</v>
      </c>
      <c r="CJ25" s="27">
        <v>7132.63</v>
      </c>
      <c r="CK25" s="27">
        <v>3711.79</v>
      </c>
      <c r="CL25" s="27">
        <v>5422.21</v>
      </c>
      <c r="CM25" s="27">
        <v>154.96</v>
      </c>
      <c r="CN25" s="27">
        <v>103.72</v>
      </c>
      <c r="CO25" s="27">
        <v>129.36000000000001</v>
      </c>
      <c r="CP25" s="27">
        <v>9.7200000000000006</v>
      </c>
      <c r="CQ25" s="27">
        <v>3.05</v>
      </c>
    </row>
    <row r="26" spans="1:96">
      <c r="B26" s="18" t="s">
        <v>106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107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9.84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8.1999999999999993</v>
      </c>
    </row>
    <row r="28" spans="1:96" s="19" customFormat="1">
      <c r="A28" s="19" t="str">
        <f>""</f>
        <v/>
      </c>
      <c r="B28" s="20" t="s">
        <v>108</v>
      </c>
      <c r="C28" s="21" t="str">
        <f>"30"</f>
        <v>30</v>
      </c>
      <c r="D28" s="21">
        <v>1.5</v>
      </c>
      <c r="E28" s="21">
        <v>0</v>
      </c>
      <c r="F28" s="21">
        <v>4.8</v>
      </c>
      <c r="G28" s="21">
        <v>0</v>
      </c>
      <c r="H28" s="21">
        <v>17.7</v>
      </c>
      <c r="I28" s="21">
        <v>116.45999999999998</v>
      </c>
      <c r="J28" s="22">
        <v>0</v>
      </c>
      <c r="K28" s="22">
        <v>0</v>
      </c>
      <c r="L28" s="22">
        <v>0</v>
      </c>
      <c r="M28" s="22">
        <v>0</v>
      </c>
      <c r="N28" s="22">
        <v>17.7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15.16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12.63</v>
      </c>
    </row>
    <row r="29" spans="1:96" s="27" customFormat="1" ht="11.4">
      <c r="B29" s="28" t="s">
        <v>109</v>
      </c>
      <c r="C29" s="29"/>
      <c r="D29" s="29">
        <v>2.5</v>
      </c>
      <c r="E29" s="29">
        <v>0</v>
      </c>
      <c r="F29" s="29">
        <v>5</v>
      </c>
      <c r="G29" s="29">
        <v>0</v>
      </c>
      <c r="H29" s="29">
        <v>38.299999999999997</v>
      </c>
      <c r="I29" s="29">
        <v>202.94</v>
      </c>
      <c r="J29" s="30">
        <v>0</v>
      </c>
      <c r="K29" s="30">
        <v>0</v>
      </c>
      <c r="L29" s="30">
        <v>0</v>
      </c>
      <c r="M29" s="30">
        <v>0</v>
      </c>
      <c r="N29" s="30">
        <v>37.5</v>
      </c>
      <c r="O29" s="30">
        <v>0.4</v>
      </c>
      <c r="P29" s="30">
        <v>0.4</v>
      </c>
      <c r="Q29" s="30">
        <v>0</v>
      </c>
      <c r="R29" s="30">
        <v>0</v>
      </c>
      <c r="S29" s="30">
        <v>1</v>
      </c>
      <c r="T29" s="30">
        <v>0.6</v>
      </c>
      <c r="U29" s="30">
        <v>12</v>
      </c>
      <c r="V29" s="30">
        <v>240</v>
      </c>
      <c r="W29" s="30">
        <v>14</v>
      </c>
      <c r="X29" s="30">
        <v>8</v>
      </c>
      <c r="Y29" s="30">
        <v>14</v>
      </c>
      <c r="Z29" s="30">
        <v>2.8</v>
      </c>
      <c r="AA29" s="30">
        <v>0</v>
      </c>
      <c r="AB29" s="30">
        <v>0</v>
      </c>
      <c r="AC29" s="30">
        <v>0</v>
      </c>
      <c r="AD29" s="30">
        <v>0.2</v>
      </c>
      <c r="AE29" s="30">
        <v>0.02</v>
      </c>
      <c r="AF29" s="30">
        <v>0.02</v>
      </c>
      <c r="AG29" s="30">
        <v>0.2</v>
      </c>
      <c r="AH29" s="30">
        <v>0.4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176.2</v>
      </c>
      <c r="CC29" s="29">
        <f>SUM($CC$26:$CC$28)</f>
        <v>25</v>
      </c>
      <c r="CD29" s="27">
        <f>$I$29/$I$51*100</f>
        <v>6.6148620898713792</v>
      </c>
      <c r="CE29" s="27">
        <v>0</v>
      </c>
      <c r="CG29" s="27">
        <v>4</v>
      </c>
      <c r="CH29" s="27">
        <v>4</v>
      </c>
      <c r="CI29" s="27">
        <v>4</v>
      </c>
      <c r="CJ29" s="27">
        <v>400</v>
      </c>
      <c r="CK29" s="27">
        <v>182</v>
      </c>
      <c r="CL29" s="27">
        <v>291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74" customFormat="1" ht="11.4">
      <c r="A30" s="74" t="s">
        <v>152</v>
      </c>
    </row>
    <row r="31" spans="1:96">
      <c r="B31" s="18" t="s">
        <v>110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"8/4"</f>
        <v>8/4</v>
      </c>
      <c r="B32" s="24" t="s">
        <v>92</v>
      </c>
      <c r="C32" s="25" t="str">
        <f>"250"</f>
        <v>250</v>
      </c>
      <c r="D32" s="25">
        <v>7.98</v>
      </c>
      <c r="E32" s="25">
        <v>2.95</v>
      </c>
      <c r="F32" s="25">
        <v>9.26</v>
      </c>
      <c r="G32" s="25">
        <v>2.79</v>
      </c>
      <c r="H32" s="25">
        <v>36.450000000000003</v>
      </c>
      <c r="I32" s="25">
        <v>257.00709749999999</v>
      </c>
      <c r="J32" s="26">
        <v>5.57</v>
      </c>
      <c r="K32" s="26">
        <v>0.14000000000000001</v>
      </c>
      <c r="L32" s="26">
        <v>0</v>
      </c>
      <c r="M32" s="26">
        <v>0</v>
      </c>
      <c r="N32" s="26">
        <v>9.3800000000000008</v>
      </c>
      <c r="O32" s="26">
        <v>24.61</v>
      </c>
      <c r="P32" s="26">
        <v>2.46</v>
      </c>
      <c r="Q32" s="26">
        <v>0</v>
      </c>
      <c r="R32" s="26">
        <v>0</v>
      </c>
      <c r="S32" s="26">
        <v>0.1</v>
      </c>
      <c r="T32" s="26">
        <v>2.56</v>
      </c>
      <c r="U32" s="26">
        <v>447.09</v>
      </c>
      <c r="V32" s="26">
        <v>261.02</v>
      </c>
      <c r="W32" s="26">
        <v>130.88</v>
      </c>
      <c r="X32" s="26">
        <v>62.87</v>
      </c>
      <c r="Y32" s="26">
        <v>209</v>
      </c>
      <c r="Z32" s="26">
        <v>1.55</v>
      </c>
      <c r="AA32" s="26">
        <v>27</v>
      </c>
      <c r="AB32" s="26">
        <v>23</v>
      </c>
      <c r="AC32" s="26">
        <v>50.13</v>
      </c>
      <c r="AD32" s="26">
        <v>0.78</v>
      </c>
      <c r="AE32" s="26">
        <v>0.18</v>
      </c>
      <c r="AF32" s="26">
        <v>0.16</v>
      </c>
      <c r="AG32" s="26">
        <v>0.45</v>
      </c>
      <c r="AH32" s="26">
        <v>2.88</v>
      </c>
      <c r="AI32" s="26">
        <v>0.52</v>
      </c>
      <c r="AJ32" s="26">
        <v>0</v>
      </c>
      <c r="AK32" s="26">
        <v>392.57</v>
      </c>
      <c r="AL32" s="26">
        <v>322.10000000000002</v>
      </c>
      <c r="AM32" s="26">
        <v>532.51</v>
      </c>
      <c r="AN32" s="26">
        <v>388.98</v>
      </c>
      <c r="AO32" s="26">
        <v>122.16</v>
      </c>
      <c r="AP32" s="26">
        <v>285.7</v>
      </c>
      <c r="AQ32" s="26">
        <v>125.43</v>
      </c>
      <c r="AR32" s="26">
        <v>366.86</v>
      </c>
      <c r="AS32" s="26">
        <v>207.69</v>
      </c>
      <c r="AT32" s="26">
        <v>312.86</v>
      </c>
      <c r="AU32" s="26">
        <v>390.82</v>
      </c>
      <c r="AV32" s="26">
        <v>105.27</v>
      </c>
      <c r="AW32" s="26">
        <v>432.45</v>
      </c>
      <c r="AX32" s="26">
        <v>832.35</v>
      </c>
      <c r="AY32" s="26">
        <v>0</v>
      </c>
      <c r="AZ32" s="26">
        <v>273.95999999999998</v>
      </c>
      <c r="BA32" s="26">
        <v>220.59</v>
      </c>
      <c r="BB32" s="26">
        <v>362.82</v>
      </c>
      <c r="BC32" s="26">
        <v>144.31</v>
      </c>
      <c r="BD32" s="26">
        <v>0.15</v>
      </c>
      <c r="BE32" s="26">
        <v>7.0000000000000007E-2</v>
      </c>
      <c r="BF32" s="26">
        <v>0.04</v>
      </c>
      <c r="BG32" s="26">
        <v>0.08</v>
      </c>
      <c r="BH32" s="26">
        <v>0.09</v>
      </c>
      <c r="BI32" s="26">
        <v>0.44</v>
      </c>
      <c r="BJ32" s="26">
        <v>0</v>
      </c>
      <c r="BK32" s="26">
        <v>1.73</v>
      </c>
      <c r="BL32" s="26">
        <v>0</v>
      </c>
      <c r="BM32" s="26">
        <v>0.4</v>
      </c>
      <c r="BN32" s="26">
        <v>0</v>
      </c>
      <c r="BO32" s="26">
        <v>0</v>
      </c>
      <c r="BP32" s="26">
        <v>0</v>
      </c>
      <c r="BQ32" s="26">
        <v>0.08</v>
      </c>
      <c r="BR32" s="26">
        <v>0.13</v>
      </c>
      <c r="BS32" s="26">
        <v>1.84</v>
      </c>
      <c r="BT32" s="26">
        <v>0</v>
      </c>
      <c r="BU32" s="26">
        <v>0</v>
      </c>
      <c r="BV32" s="26">
        <v>1.08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220.37</v>
      </c>
      <c r="CC32" s="25">
        <v>27.7</v>
      </c>
      <c r="CE32" s="23">
        <v>30.83</v>
      </c>
      <c r="CG32" s="23">
        <v>49.89</v>
      </c>
      <c r="CH32" s="23">
        <v>22.16</v>
      </c>
      <c r="CI32" s="23">
        <v>36.020000000000003</v>
      </c>
      <c r="CJ32" s="23">
        <v>2196.0700000000002</v>
      </c>
      <c r="CK32" s="23">
        <v>996.15</v>
      </c>
      <c r="CL32" s="23">
        <v>1596.11</v>
      </c>
      <c r="CM32" s="23">
        <v>43.18</v>
      </c>
      <c r="CN32" s="23">
        <v>22.43</v>
      </c>
      <c r="CO32" s="23">
        <v>32.81</v>
      </c>
      <c r="CP32" s="23">
        <v>5</v>
      </c>
      <c r="CQ32" s="23">
        <v>1</v>
      </c>
      <c r="CR32" s="23">
        <v>16.79</v>
      </c>
    </row>
    <row r="33" spans="1:96" s="23" customFormat="1">
      <c r="A33" s="23" t="str">
        <f>"3/13"</f>
        <v>3/13</v>
      </c>
      <c r="B33" s="24" t="s">
        <v>111</v>
      </c>
      <c r="C33" s="25" t="str">
        <f>"70"</f>
        <v>70</v>
      </c>
      <c r="D33" s="25">
        <v>6.51</v>
      </c>
      <c r="E33" s="25">
        <v>3.49</v>
      </c>
      <c r="F33" s="25">
        <v>11.59</v>
      </c>
      <c r="G33" s="25">
        <v>1.08</v>
      </c>
      <c r="H33" s="25">
        <v>20.38</v>
      </c>
      <c r="I33" s="25">
        <v>212.15719999999996</v>
      </c>
      <c r="J33" s="26">
        <v>7.3</v>
      </c>
      <c r="K33" s="26">
        <v>0.22</v>
      </c>
      <c r="L33" s="26">
        <v>0</v>
      </c>
      <c r="M33" s="26">
        <v>0</v>
      </c>
      <c r="N33" s="26">
        <v>1.38</v>
      </c>
      <c r="O33" s="26">
        <v>17.78</v>
      </c>
      <c r="P33" s="26">
        <v>1.22</v>
      </c>
      <c r="Q33" s="26">
        <v>0</v>
      </c>
      <c r="R33" s="26">
        <v>0</v>
      </c>
      <c r="S33" s="26">
        <v>0.42</v>
      </c>
      <c r="T33" s="26">
        <v>1.43</v>
      </c>
      <c r="U33" s="26">
        <v>276.92</v>
      </c>
      <c r="V33" s="26">
        <v>66.540000000000006</v>
      </c>
      <c r="W33" s="26">
        <v>140.34</v>
      </c>
      <c r="X33" s="26">
        <v>18.079999999999998</v>
      </c>
      <c r="Y33" s="26">
        <v>109.76</v>
      </c>
      <c r="Z33" s="26">
        <v>0.95</v>
      </c>
      <c r="AA33" s="26">
        <v>79</v>
      </c>
      <c r="AB33" s="26">
        <v>47.18</v>
      </c>
      <c r="AC33" s="26">
        <v>88.2</v>
      </c>
      <c r="AD33" s="26">
        <v>0.86</v>
      </c>
      <c r="AE33" s="26">
        <v>0.06</v>
      </c>
      <c r="AF33" s="26">
        <v>0.06</v>
      </c>
      <c r="AG33" s="26">
        <v>0.54</v>
      </c>
      <c r="AH33" s="26">
        <v>2.14</v>
      </c>
      <c r="AI33" s="26">
        <v>0.04</v>
      </c>
      <c r="AJ33" s="26">
        <v>0</v>
      </c>
      <c r="AK33" s="26">
        <v>398.37</v>
      </c>
      <c r="AL33" s="26">
        <v>297.92</v>
      </c>
      <c r="AM33" s="26">
        <v>522.83000000000004</v>
      </c>
      <c r="AN33" s="26">
        <v>307.33</v>
      </c>
      <c r="AO33" s="26">
        <v>126.91</v>
      </c>
      <c r="AP33" s="26">
        <v>231.57</v>
      </c>
      <c r="AQ33" s="26">
        <v>135.72999999999999</v>
      </c>
      <c r="AR33" s="26">
        <v>348.1</v>
      </c>
      <c r="AS33" s="26">
        <v>194.04</v>
      </c>
      <c r="AT33" s="26">
        <v>249.21</v>
      </c>
      <c r="AU33" s="26">
        <v>322.02999999999997</v>
      </c>
      <c r="AV33" s="26">
        <v>285.57</v>
      </c>
      <c r="AW33" s="26">
        <v>167.97</v>
      </c>
      <c r="AX33" s="26">
        <v>1601.52</v>
      </c>
      <c r="AY33" s="26">
        <v>0</v>
      </c>
      <c r="AZ33" s="26">
        <v>642.49</v>
      </c>
      <c r="BA33" s="26">
        <v>311.44</v>
      </c>
      <c r="BB33" s="26">
        <v>289.58999999999997</v>
      </c>
      <c r="BC33" s="26">
        <v>99.67</v>
      </c>
      <c r="BD33" s="26">
        <v>0.24</v>
      </c>
      <c r="BE33" s="26">
        <v>0.12</v>
      </c>
      <c r="BF33" s="26">
        <v>0.11</v>
      </c>
      <c r="BG33" s="26">
        <v>0.31</v>
      </c>
      <c r="BH33" s="26">
        <v>0.32</v>
      </c>
      <c r="BI33" s="26">
        <v>1.05</v>
      </c>
      <c r="BJ33" s="26">
        <v>0.04</v>
      </c>
      <c r="BK33" s="26">
        <v>2.94</v>
      </c>
      <c r="BL33" s="26">
        <v>0.03</v>
      </c>
      <c r="BM33" s="26">
        <v>1.1200000000000001</v>
      </c>
      <c r="BN33" s="26">
        <v>0.03</v>
      </c>
      <c r="BO33" s="26">
        <v>0</v>
      </c>
      <c r="BP33" s="26">
        <v>0</v>
      </c>
      <c r="BQ33" s="26">
        <v>0.19</v>
      </c>
      <c r="BR33" s="26">
        <v>0.28000000000000003</v>
      </c>
      <c r="BS33" s="26">
        <v>2.96</v>
      </c>
      <c r="BT33" s="26">
        <v>0</v>
      </c>
      <c r="BU33" s="26">
        <v>0</v>
      </c>
      <c r="BV33" s="26">
        <v>0.49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22.29</v>
      </c>
      <c r="CC33" s="25">
        <v>39.369999999999997</v>
      </c>
      <c r="CE33" s="23">
        <v>86.86</v>
      </c>
      <c r="CG33" s="23">
        <v>0</v>
      </c>
      <c r="CH33" s="23">
        <v>0</v>
      </c>
      <c r="CI33" s="23">
        <v>0</v>
      </c>
      <c r="CJ33" s="23">
        <v>2921.43</v>
      </c>
      <c r="CK33" s="23">
        <v>1391.57</v>
      </c>
      <c r="CL33" s="23">
        <v>2156.5</v>
      </c>
      <c r="CM33" s="23">
        <v>19.670000000000002</v>
      </c>
      <c r="CN33" s="23">
        <v>18.829999999999998</v>
      </c>
      <c r="CO33" s="23">
        <v>19.25</v>
      </c>
      <c r="CP33" s="23">
        <v>0</v>
      </c>
      <c r="CQ33" s="23">
        <v>0</v>
      </c>
      <c r="CR33" s="23">
        <v>25.01</v>
      </c>
    </row>
    <row r="34" spans="1:96" s="23" customFormat="1">
      <c r="A34" s="23" t="str">
        <f>"2"</f>
        <v>2</v>
      </c>
      <c r="B34" s="24" t="s">
        <v>94</v>
      </c>
      <c r="C34" s="25" t="str">
        <f>"30"</f>
        <v>30</v>
      </c>
      <c r="D34" s="25">
        <v>1.98</v>
      </c>
      <c r="E34" s="25">
        <v>0</v>
      </c>
      <c r="F34" s="25">
        <v>0.2</v>
      </c>
      <c r="G34" s="25">
        <v>0.2</v>
      </c>
      <c r="H34" s="25">
        <v>14.07</v>
      </c>
      <c r="I34" s="25">
        <v>67.170299999999997</v>
      </c>
      <c r="J34" s="26">
        <v>0</v>
      </c>
      <c r="K34" s="26">
        <v>0</v>
      </c>
      <c r="L34" s="26">
        <v>0</v>
      </c>
      <c r="M34" s="26">
        <v>0</v>
      </c>
      <c r="N34" s="26">
        <v>0.33</v>
      </c>
      <c r="O34" s="26">
        <v>13.68</v>
      </c>
      <c r="P34" s="26">
        <v>0.06</v>
      </c>
      <c r="Q34" s="26">
        <v>0</v>
      </c>
      <c r="R34" s="26">
        <v>0</v>
      </c>
      <c r="S34" s="26">
        <v>0</v>
      </c>
      <c r="T34" s="26">
        <v>0.54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95.79</v>
      </c>
      <c r="AL34" s="26">
        <v>99.7</v>
      </c>
      <c r="AM34" s="26">
        <v>152.69</v>
      </c>
      <c r="AN34" s="26">
        <v>50.63</v>
      </c>
      <c r="AO34" s="26">
        <v>30.02</v>
      </c>
      <c r="AP34" s="26">
        <v>60.03</v>
      </c>
      <c r="AQ34" s="26">
        <v>22.71</v>
      </c>
      <c r="AR34" s="26">
        <v>108.58</v>
      </c>
      <c r="AS34" s="26">
        <v>67.34</v>
      </c>
      <c r="AT34" s="26">
        <v>93.96</v>
      </c>
      <c r="AU34" s="26">
        <v>77.52</v>
      </c>
      <c r="AV34" s="26">
        <v>40.72</v>
      </c>
      <c r="AW34" s="26">
        <v>72.040000000000006</v>
      </c>
      <c r="AX34" s="26">
        <v>602.39</v>
      </c>
      <c r="AY34" s="26">
        <v>0</v>
      </c>
      <c r="AZ34" s="26">
        <v>196.27</v>
      </c>
      <c r="BA34" s="26">
        <v>85.35</v>
      </c>
      <c r="BB34" s="26">
        <v>56.64</v>
      </c>
      <c r="BC34" s="26">
        <v>44.89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0.02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0.02</v>
      </c>
      <c r="BT34" s="26">
        <v>0</v>
      </c>
      <c r="BU34" s="26">
        <v>0</v>
      </c>
      <c r="BV34" s="26">
        <v>0.08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11.73</v>
      </c>
      <c r="CC34" s="25">
        <v>2.16</v>
      </c>
      <c r="CE34" s="23">
        <v>0</v>
      </c>
      <c r="CG34" s="23">
        <v>0</v>
      </c>
      <c r="CH34" s="23">
        <v>0</v>
      </c>
      <c r="CI34" s="23">
        <v>0</v>
      </c>
      <c r="CJ34" s="23">
        <v>802.15</v>
      </c>
      <c r="CK34" s="23">
        <v>309.04000000000002</v>
      </c>
      <c r="CL34" s="23">
        <v>555.6</v>
      </c>
      <c r="CM34" s="23">
        <v>6.42</v>
      </c>
      <c r="CN34" s="23">
        <v>6.42</v>
      </c>
      <c r="CO34" s="23">
        <v>6.42</v>
      </c>
      <c r="CP34" s="23">
        <v>0</v>
      </c>
      <c r="CQ34" s="23">
        <v>0</v>
      </c>
      <c r="CR34" s="23">
        <v>1.8</v>
      </c>
    </row>
    <row r="35" spans="1:96" s="19" customFormat="1">
      <c r="A35" s="19" t="str">
        <f>"27/10"</f>
        <v>27/10</v>
      </c>
      <c r="B35" s="20" t="s">
        <v>95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1.2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0.73</v>
      </c>
    </row>
    <row r="36" spans="1:96" s="27" customFormat="1" ht="11.4">
      <c r="B36" s="28" t="s">
        <v>112</v>
      </c>
      <c r="C36" s="29"/>
      <c r="D36" s="29">
        <v>16.559999999999999</v>
      </c>
      <c r="E36" s="29">
        <v>6.44</v>
      </c>
      <c r="F36" s="29">
        <v>21.07</v>
      </c>
      <c r="G36" s="29">
        <v>4.09</v>
      </c>
      <c r="H36" s="29">
        <v>76.84</v>
      </c>
      <c r="I36" s="29">
        <v>559.42999999999995</v>
      </c>
      <c r="J36" s="30">
        <v>12.87</v>
      </c>
      <c r="K36" s="30">
        <v>0.36</v>
      </c>
      <c r="L36" s="30">
        <v>0</v>
      </c>
      <c r="M36" s="30">
        <v>0</v>
      </c>
      <c r="N36" s="30">
        <v>16.98</v>
      </c>
      <c r="O36" s="30">
        <v>56.07</v>
      </c>
      <c r="P36" s="30">
        <v>3.79</v>
      </c>
      <c r="Q36" s="30">
        <v>0</v>
      </c>
      <c r="R36" s="30">
        <v>0</v>
      </c>
      <c r="S36" s="30">
        <v>0.52</v>
      </c>
      <c r="T36" s="30">
        <v>4.55</v>
      </c>
      <c r="U36" s="30">
        <v>724.07</v>
      </c>
      <c r="V36" s="30">
        <v>327.74</v>
      </c>
      <c r="W36" s="30">
        <v>271.39</v>
      </c>
      <c r="X36" s="30">
        <v>80.959999999999994</v>
      </c>
      <c r="Y36" s="30">
        <v>318.76</v>
      </c>
      <c r="Z36" s="30">
        <v>2.5099999999999998</v>
      </c>
      <c r="AA36" s="30">
        <v>106</v>
      </c>
      <c r="AB36" s="30">
        <v>70.180000000000007</v>
      </c>
      <c r="AC36" s="30">
        <v>138.33000000000001</v>
      </c>
      <c r="AD36" s="30">
        <v>1.64</v>
      </c>
      <c r="AE36" s="30">
        <v>0.23</v>
      </c>
      <c r="AF36" s="30">
        <v>0.22</v>
      </c>
      <c r="AG36" s="30">
        <v>0.99</v>
      </c>
      <c r="AH36" s="30">
        <v>5.0199999999999996</v>
      </c>
      <c r="AI36" s="30">
        <v>0.56000000000000005</v>
      </c>
      <c r="AJ36" s="30">
        <v>0</v>
      </c>
      <c r="AK36" s="30">
        <v>886.72</v>
      </c>
      <c r="AL36" s="30">
        <v>719.72</v>
      </c>
      <c r="AM36" s="30">
        <v>1208.03</v>
      </c>
      <c r="AN36" s="30">
        <v>746.95</v>
      </c>
      <c r="AO36" s="30">
        <v>279.08999999999997</v>
      </c>
      <c r="AP36" s="30">
        <v>577.30999999999995</v>
      </c>
      <c r="AQ36" s="30">
        <v>283.87</v>
      </c>
      <c r="AR36" s="30">
        <v>823.53</v>
      </c>
      <c r="AS36" s="30">
        <v>469.07</v>
      </c>
      <c r="AT36" s="30">
        <v>656.03</v>
      </c>
      <c r="AU36" s="30">
        <v>790.36</v>
      </c>
      <c r="AV36" s="30">
        <v>431.56</v>
      </c>
      <c r="AW36" s="30">
        <v>672.46</v>
      </c>
      <c r="AX36" s="30">
        <v>3036.25</v>
      </c>
      <c r="AY36" s="30">
        <v>0</v>
      </c>
      <c r="AZ36" s="30">
        <v>1112.72</v>
      </c>
      <c r="BA36" s="30">
        <v>617.39</v>
      </c>
      <c r="BB36" s="30">
        <v>709.04</v>
      </c>
      <c r="BC36" s="30">
        <v>288.87</v>
      </c>
      <c r="BD36" s="30">
        <v>0.39</v>
      </c>
      <c r="BE36" s="30">
        <v>0.19</v>
      </c>
      <c r="BF36" s="30">
        <v>0.15</v>
      </c>
      <c r="BG36" s="30">
        <v>0.39</v>
      </c>
      <c r="BH36" s="30">
        <v>0.41</v>
      </c>
      <c r="BI36" s="30">
        <v>1.49</v>
      </c>
      <c r="BJ36" s="30">
        <v>0.04</v>
      </c>
      <c r="BK36" s="30">
        <v>4.7</v>
      </c>
      <c r="BL36" s="30">
        <v>0.03</v>
      </c>
      <c r="BM36" s="30">
        <v>1.53</v>
      </c>
      <c r="BN36" s="30">
        <v>0.03</v>
      </c>
      <c r="BO36" s="30">
        <v>0</v>
      </c>
      <c r="BP36" s="30">
        <v>0</v>
      </c>
      <c r="BQ36" s="30">
        <v>0.28000000000000003</v>
      </c>
      <c r="BR36" s="30">
        <v>0.41</v>
      </c>
      <c r="BS36" s="30">
        <v>4.8099999999999996</v>
      </c>
      <c r="BT36" s="30">
        <v>0</v>
      </c>
      <c r="BU36" s="30">
        <v>0</v>
      </c>
      <c r="BV36" s="30">
        <v>1.66</v>
      </c>
      <c r="BW36" s="30">
        <v>0.04</v>
      </c>
      <c r="BX36" s="30">
        <v>0</v>
      </c>
      <c r="BY36" s="30">
        <v>0</v>
      </c>
      <c r="BZ36" s="30">
        <v>0</v>
      </c>
      <c r="CA36" s="30">
        <v>0</v>
      </c>
      <c r="CB36" s="30">
        <v>454.44</v>
      </c>
      <c r="CC36" s="29">
        <f>SUM($CC$31:$CC$35)</f>
        <v>70.429999999999993</v>
      </c>
      <c r="CD36" s="27">
        <f>$I$36/$I$51*100</f>
        <v>18.234711239463611</v>
      </c>
      <c r="CE36" s="27">
        <v>117.7</v>
      </c>
      <c r="CG36" s="27">
        <v>50.49</v>
      </c>
      <c r="CH36" s="27">
        <v>22.76</v>
      </c>
      <c r="CI36" s="27">
        <v>36.619999999999997</v>
      </c>
      <c r="CJ36" s="27">
        <v>5979.65</v>
      </c>
      <c r="CK36" s="27">
        <v>2721.36</v>
      </c>
      <c r="CL36" s="27">
        <v>4350.5</v>
      </c>
      <c r="CM36" s="27">
        <v>75.81</v>
      </c>
      <c r="CN36" s="27">
        <v>51.51</v>
      </c>
      <c r="CO36" s="27">
        <v>63.66</v>
      </c>
      <c r="CP36" s="27">
        <v>11</v>
      </c>
      <c r="CQ36" s="27">
        <v>1</v>
      </c>
    </row>
    <row r="37" spans="1:96">
      <c r="B37" s="18" t="s">
        <v>113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""</f>
        <v/>
      </c>
      <c r="B38" s="24" t="s">
        <v>98</v>
      </c>
      <c r="C38" s="25" t="str">
        <f>"100"</f>
        <v>100</v>
      </c>
      <c r="D38" s="25">
        <v>1.57</v>
      </c>
      <c r="E38" s="25">
        <v>0</v>
      </c>
      <c r="F38" s="25">
        <v>7.23</v>
      </c>
      <c r="G38" s="25">
        <v>7.23</v>
      </c>
      <c r="H38" s="25">
        <v>10.3</v>
      </c>
      <c r="I38" s="25">
        <v>107.1633375</v>
      </c>
      <c r="J38" s="26">
        <v>0.94</v>
      </c>
      <c r="K38" s="26">
        <v>4.88</v>
      </c>
      <c r="L38" s="26">
        <v>0</v>
      </c>
      <c r="M38" s="26">
        <v>0</v>
      </c>
      <c r="N38" s="26">
        <v>7.96</v>
      </c>
      <c r="O38" s="26">
        <v>0.11</v>
      </c>
      <c r="P38" s="26">
        <v>2.23</v>
      </c>
      <c r="Q38" s="26">
        <v>0</v>
      </c>
      <c r="R38" s="26">
        <v>0</v>
      </c>
      <c r="S38" s="26">
        <v>0.22</v>
      </c>
      <c r="T38" s="26">
        <v>1.1399999999999999</v>
      </c>
      <c r="U38" s="26">
        <v>22.95</v>
      </c>
      <c r="V38" s="26">
        <v>210.7</v>
      </c>
      <c r="W38" s="26">
        <v>31.4</v>
      </c>
      <c r="X38" s="26">
        <v>19.63</v>
      </c>
      <c r="Y38" s="26">
        <v>42.34</v>
      </c>
      <c r="Z38" s="26">
        <v>1.19</v>
      </c>
      <c r="AA38" s="26">
        <v>0</v>
      </c>
      <c r="AB38" s="26">
        <v>62.24</v>
      </c>
      <c r="AC38" s="26">
        <v>12.7</v>
      </c>
      <c r="AD38" s="26">
        <v>3.45</v>
      </c>
      <c r="AE38" s="26">
        <v>0.02</v>
      </c>
      <c r="AF38" s="26">
        <v>0.03</v>
      </c>
      <c r="AG38" s="26">
        <v>0.15</v>
      </c>
      <c r="AH38" s="26">
        <v>0.49</v>
      </c>
      <c r="AI38" s="26">
        <v>0.98</v>
      </c>
      <c r="AJ38" s="26">
        <v>0</v>
      </c>
      <c r="AK38" s="26">
        <v>40.659999999999997</v>
      </c>
      <c r="AL38" s="26">
        <v>46.03</v>
      </c>
      <c r="AM38" s="26">
        <v>51.4</v>
      </c>
      <c r="AN38" s="26">
        <v>70.58</v>
      </c>
      <c r="AO38" s="26">
        <v>15.34</v>
      </c>
      <c r="AP38" s="26">
        <v>40.659999999999997</v>
      </c>
      <c r="AQ38" s="26">
        <v>9.98</v>
      </c>
      <c r="AR38" s="26">
        <v>34.53</v>
      </c>
      <c r="AS38" s="26">
        <v>30.69</v>
      </c>
      <c r="AT38" s="26">
        <v>56.03</v>
      </c>
      <c r="AU38" s="26">
        <v>251.63</v>
      </c>
      <c r="AV38" s="26">
        <v>10.77</v>
      </c>
      <c r="AW38" s="26">
        <v>29.16</v>
      </c>
      <c r="AX38" s="26">
        <v>210.22</v>
      </c>
      <c r="AY38" s="26">
        <v>0</v>
      </c>
      <c r="AZ38" s="26">
        <v>36.06</v>
      </c>
      <c r="BA38" s="26">
        <v>48.33</v>
      </c>
      <c r="BB38" s="26">
        <v>38.36</v>
      </c>
      <c r="BC38" s="26">
        <v>11.51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0.45</v>
      </c>
      <c r="BL38" s="26">
        <v>0</v>
      </c>
      <c r="BM38" s="26">
        <v>0.28999999999999998</v>
      </c>
      <c r="BN38" s="26">
        <v>0.02</v>
      </c>
      <c r="BO38" s="26">
        <v>0.05</v>
      </c>
      <c r="BP38" s="26">
        <v>0</v>
      </c>
      <c r="BQ38" s="26">
        <v>0</v>
      </c>
      <c r="BR38" s="26">
        <v>0</v>
      </c>
      <c r="BS38" s="26">
        <v>1.69</v>
      </c>
      <c r="BT38" s="26">
        <v>0</v>
      </c>
      <c r="BU38" s="26">
        <v>0</v>
      </c>
      <c r="BV38" s="26">
        <v>4.21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94.08</v>
      </c>
      <c r="CC38" s="25">
        <v>17.239999999999998</v>
      </c>
      <c r="CE38" s="23">
        <v>10.37</v>
      </c>
      <c r="CG38" s="23">
        <v>5.95</v>
      </c>
      <c r="CH38" s="23">
        <v>5.95</v>
      </c>
      <c r="CI38" s="23">
        <v>5.95</v>
      </c>
      <c r="CJ38" s="23">
        <v>722.5</v>
      </c>
      <c r="CK38" s="23">
        <v>170</v>
      </c>
      <c r="CL38" s="23">
        <v>446.25</v>
      </c>
      <c r="CM38" s="23">
        <v>2.64</v>
      </c>
      <c r="CN38" s="23">
        <v>1.79</v>
      </c>
      <c r="CO38" s="23">
        <v>2.21</v>
      </c>
      <c r="CP38" s="23">
        <v>2</v>
      </c>
      <c r="CQ38" s="23">
        <v>0</v>
      </c>
      <c r="CR38" s="23">
        <v>10.45</v>
      </c>
    </row>
    <row r="39" spans="1:96" s="23" customFormat="1">
      <c r="A39" s="23" t="str">
        <f>"11/2"</f>
        <v>11/2</v>
      </c>
      <c r="B39" s="24" t="s">
        <v>99</v>
      </c>
      <c r="C39" s="25" t="str">
        <f>"250"</f>
        <v>250</v>
      </c>
      <c r="D39" s="25">
        <v>2.46</v>
      </c>
      <c r="E39" s="25">
        <v>0</v>
      </c>
      <c r="F39" s="25">
        <v>5.42</v>
      </c>
      <c r="G39" s="25">
        <v>5.41</v>
      </c>
      <c r="H39" s="25">
        <v>18.77</v>
      </c>
      <c r="I39" s="25">
        <v>131.17202499999999</v>
      </c>
      <c r="J39" s="26">
        <v>1.17</v>
      </c>
      <c r="K39" s="26">
        <v>3.25</v>
      </c>
      <c r="L39" s="26">
        <v>0</v>
      </c>
      <c r="M39" s="26">
        <v>0</v>
      </c>
      <c r="N39" s="26">
        <v>3.33</v>
      </c>
      <c r="O39" s="26">
        <v>13.28</v>
      </c>
      <c r="P39" s="26">
        <v>2.16</v>
      </c>
      <c r="Q39" s="26">
        <v>0</v>
      </c>
      <c r="R39" s="26">
        <v>0</v>
      </c>
      <c r="S39" s="26">
        <v>0.37</v>
      </c>
      <c r="T39" s="26">
        <v>2.78</v>
      </c>
      <c r="U39" s="26">
        <v>563.75</v>
      </c>
      <c r="V39" s="26">
        <v>455.74</v>
      </c>
      <c r="W39" s="26">
        <v>26.07</v>
      </c>
      <c r="X39" s="26">
        <v>25.94</v>
      </c>
      <c r="Y39" s="26">
        <v>73.17</v>
      </c>
      <c r="Z39" s="26">
        <v>0.97</v>
      </c>
      <c r="AA39" s="26">
        <v>3</v>
      </c>
      <c r="AB39" s="26">
        <v>1457.2</v>
      </c>
      <c r="AC39" s="26">
        <v>308.35000000000002</v>
      </c>
      <c r="AD39" s="26">
        <v>2.4500000000000002</v>
      </c>
      <c r="AE39" s="26">
        <v>0.08</v>
      </c>
      <c r="AF39" s="26">
        <v>0.06</v>
      </c>
      <c r="AG39" s="26">
        <v>1.02</v>
      </c>
      <c r="AH39" s="26">
        <v>1.84</v>
      </c>
      <c r="AI39" s="26">
        <v>7.21</v>
      </c>
      <c r="AJ39" s="26">
        <v>0</v>
      </c>
      <c r="AK39" s="26">
        <v>93.53</v>
      </c>
      <c r="AL39" s="26">
        <v>88.37</v>
      </c>
      <c r="AM39" s="26">
        <v>146.6</v>
      </c>
      <c r="AN39" s="26">
        <v>144.02000000000001</v>
      </c>
      <c r="AO39" s="26">
        <v>39.01</v>
      </c>
      <c r="AP39" s="26">
        <v>85.92</v>
      </c>
      <c r="AQ39" s="26">
        <v>31.35</v>
      </c>
      <c r="AR39" s="26">
        <v>95.04</v>
      </c>
      <c r="AS39" s="26">
        <v>116.89</v>
      </c>
      <c r="AT39" s="26">
        <v>182.66</v>
      </c>
      <c r="AU39" s="26">
        <v>185.61</v>
      </c>
      <c r="AV39" s="26">
        <v>52.67</v>
      </c>
      <c r="AW39" s="26">
        <v>92.97</v>
      </c>
      <c r="AX39" s="26">
        <v>494.37</v>
      </c>
      <c r="AY39" s="26">
        <v>0</v>
      </c>
      <c r="AZ39" s="26">
        <v>110.88</v>
      </c>
      <c r="BA39" s="26">
        <v>84.42</v>
      </c>
      <c r="BB39" s="26">
        <v>66.89</v>
      </c>
      <c r="BC39" s="26">
        <v>32.76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0.34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1.1599999999999999</v>
      </c>
      <c r="BT39" s="26">
        <v>0</v>
      </c>
      <c r="BU39" s="26">
        <v>0</v>
      </c>
      <c r="BV39" s="26">
        <v>3.04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290.93</v>
      </c>
      <c r="CC39" s="25">
        <v>26.36</v>
      </c>
      <c r="CE39" s="23">
        <v>245.87</v>
      </c>
      <c r="CG39" s="23">
        <v>50.3</v>
      </c>
      <c r="CH39" s="23">
        <v>29.65</v>
      </c>
      <c r="CI39" s="23">
        <v>39.979999999999997</v>
      </c>
      <c r="CJ39" s="23">
        <v>1231.33</v>
      </c>
      <c r="CK39" s="23">
        <v>615.28</v>
      </c>
      <c r="CL39" s="23">
        <v>923.31</v>
      </c>
      <c r="CM39" s="23">
        <v>58.19</v>
      </c>
      <c r="CN39" s="23">
        <v>28.57</v>
      </c>
      <c r="CO39" s="23">
        <v>43.38</v>
      </c>
      <c r="CP39" s="23">
        <v>0</v>
      </c>
      <c r="CQ39" s="23">
        <v>1</v>
      </c>
      <c r="CR39" s="23">
        <v>15.98</v>
      </c>
    </row>
    <row r="40" spans="1:96" s="23" customFormat="1">
      <c r="A40" s="23" t="str">
        <f>"46/3"</f>
        <v>46/3</v>
      </c>
      <c r="B40" s="24" t="s">
        <v>100</v>
      </c>
      <c r="C40" s="25" t="str">
        <f>"180"</f>
        <v>180</v>
      </c>
      <c r="D40" s="25">
        <v>6.36</v>
      </c>
      <c r="E40" s="25">
        <v>0.04</v>
      </c>
      <c r="F40" s="25">
        <v>3.57</v>
      </c>
      <c r="G40" s="25">
        <v>0.8</v>
      </c>
      <c r="H40" s="25">
        <v>40.93</v>
      </c>
      <c r="I40" s="25">
        <v>220.7282094</v>
      </c>
      <c r="J40" s="26">
        <v>2.2400000000000002</v>
      </c>
      <c r="K40" s="26">
        <v>0.1</v>
      </c>
      <c r="L40" s="26">
        <v>0</v>
      </c>
      <c r="M40" s="26">
        <v>0</v>
      </c>
      <c r="N40" s="26">
        <v>1.17</v>
      </c>
      <c r="O40" s="26">
        <v>37.700000000000003</v>
      </c>
      <c r="P40" s="26">
        <v>2.06</v>
      </c>
      <c r="Q40" s="26">
        <v>0</v>
      </c>
      <c r="R40" s="26">
        <v>0</v>
      </c>
      <c r="S40" s="26">
        <v>0</v>
      </c>
      <c r="T40" s="26">
        <v>1.54</v>
      </c>
      <c r="U40" s="26">
        <v>455.42</v>
      </c>
      <c r="V40" s="26">
        <v>67.52</v>
      </c>
      <c r="W40" s="26">
        <v>14.97</v>
      </c>
      <c r="X40" s="26">
        <v>8.74</v>
      </c>
      <c r="Y40" s="26">
        <v>48.26</v>
      </c>
      <c r="Z40" s="26">
        <v>0.89</v>
      </c>
      <c r="AA40" s="26">
        <v>10.8</v>
      </c>
      <c r="AB40" s="26">
        <v>10.8</v>
      </c>
      <c r="AC40" s="26">
        <v>20.25</v>
      </c>
      <c r="AD40" s="26">
        <v>0.96</v>
      </c>
      <c r="AE40" s="26">
        <v>0.08</v>
      </c>
      <c r="AF40" s="26">
        <v>0.02</v>
      </c>
      <c r="AG40" s="26">
        <v>0.59</v>
      </c>
      <c r="AH40" s="26">
        <v>1.78</v>
      </c>
      <c r="AI40" s="26">
        <v>0</v>
      </c>
      <c r="AJ40" s="26">
        <v>0</v>
      </c>
      <c r="AK40" s="26">
        <v>275.61</v>
      </c>
      <c r="AL40" s="26">
        <v>251.98</v>
      </c>
      <c r="AM40" s="26">
        <v>472.07</v>
      </c>
      <c r="AN40" s="26">
        <v>147.44999999999999</v>
      </c>
      <c r="AO40" s="26">
        <v>89.89</v>
      </c>
      <c r="AP40" s="26">
        <v>182.63</v>
      </c>
      <c r="AQ40" s="26">
        <v>59.92</v>
      </c>
      <c r="AR40" s="26">
        <v>292.87</v>
      </c>
      <c r="AS40" s="26">
        <v>193.67</v>
      </c>
      <c r="AT40" s="26">
        <v>233.51</v>
      </c>
      <c r="AU40" s="26">
        <v>200.31</v>
      </c>
      <c r="AV40" s="26">
        <v>117.69</v>
      </c>
      <c r="AW40" s="26">
        <v>204.66</v>
      </c>
      <c r="AX40" s="26">
        <v>1797.43</v>
      </c>
      <c r="AY40" s="26">
        <v>0</v>
      </c>
      <c r="AZ40" s="26">
        <v>566.38</v>
      </c>
      <c r="BA40" s="26">
        <v>293.38</v>
      </c>
      <c r="BB40" s="26">
        <v>147.32</v>
      </c>
      <c r="BC40" s="26">
        <v>116.63</v>
      </c>
      <c r="BD40" s="26">
        <v>0.11</v>
      </c>
      <c r="BE40" s="26">
        <v>0.05</v>
      </c>
      <c r="BF40" s="26">
        <v>0.03</v>
      </c>
      <c r="BG40" s="26">
        <v>0.06</v>
      </c>
      <c r="BH40" s="26">
        <v>7.0000000000000007E-2</v>
      </c>
      <c r="BI40" s="26">
        <v>0.31</v>
      </c>
      <c r="BJ40" s="26">
        <v>0</v>
      </c>
      <c r="BK40" s="26">
        <v>0.97</v>
      </c>
      <c r="BL40" s="26">
        <v>0</v>
      </c>
      <c r="BM40" s="26">
        <v>0.28000000000000003</v>
      </c>
      <c r="BN40" s="26">
        <v>0</v>
      </c>
      <c r="BO40" s="26">
        <v>0</v>
      </c>
      <c r="BP40" s="26">
        <v>0</v>
      </c>
      <c r="BQ40" s="26">
        <v>0.06</v>
      </c>
      <c r="BR40" s="26">
        <v>0.1</v>
      </c>
      <c r="BS40" s="26">
        <v>0.72</v>
      </c>
      <c r="BT40" s="26">
        <v>0</v>
      </c>
      <c r="BU40" s="26">
        <v>0</v>
      </c>
      <c r="BV40" s="26">
        <v>0.28999999999999998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9.08</v>
      </c>
      <c r="CC40" s="25">
        <v>12.3</v>
      </c>
      <c r="CE40" s="23">
        <v>12.6</v>
      </c>
      <c r="CG40" s="23">
        <v>47.9</v>
      </c>
      <c r="CH40" s="23">
        <v>24.36</v>
      </c>
      <c r="CI40" s="23">
        <v>36.130000000000003</v>
      </c>
      <c r="CJ40" s="23">
        <v>446.19</v>
      </c>
      <c r="CK40" s="23">
        <v>440.88</v>
      </c>
      <c r="CL40" s="23">
        <v>443.54</v>
      </c>
      <c r="CM40" s="23">
        <v>4.4400000000000004</v>
      </c>
      <c r="CN40" s="23">
        <v>4.0599999999999996</v>
      </c>
      <c r="CO40" s="23">
        <v>4.25</v>
      </c>
      <c r="CP40" s="23">
        <v>0</v>
      </c>
      <c r="CQ40" s="23">
        <v>1.17</v>
      </c>
      <c r="CR40" s="23">
        <v>7.45</v>
      </c>
    </row>
    <row r="41" spans="1:96" s="23" customFormat="1">
      <c r="A41" s="23" t="str">
        <f>"10/7"</f>
        <v>10/7</v>
      </c>
      <c r="B41" s="24" t="s">
        <v>101</v>
      </c>
      <c r="C41" s="25" t="str">
        <f>"100"</f>
        <v>100</v>
      </c>
      <c r="D41" s="25">
        <v>17.54</v>
      </c>
      <c r="E41" s="25">
        <v>17.670000000000002</v>
      </c>
      <c r="F41" s="25">
        <v>7.84</v>
      </c>
      <c r="G41" s="25">
        <v>4.0999999999999996</v>
      </c>
      <c r="H41" s="25">
        <v>6.45</v>
      </c>
      <c r="I41" s="25">
        <v>165.24226759999999</v>
      </c>
      <c r="J41" s="26">
        <v>2.17</v>
      </c>
      <c r="K41" s="26">
        <v>2.6</v>
      </c>
      <c r="L41" s="26">
        <v>0</v>
      </c>
      <c r="M41" s="26">
        <v>0</v>
      </c>
      <c r="N41" s="26">
        <v>2.41</v>
      </c>
      <c r="O41" s="26">
        <v>3.36</v>
      </c>
      <c r="P41" s="26">
        <v>0.68</v>
      </c>
      <c r="Q41" s="26">
        <v>0</v>
      </c>
      <c r="R41" s="26">
        <v>0</v>
      </c>
      <c r="S41" s="26">
        <v>0.09</v>
      </c>
      <c r="T41" s="26">
        <v>2.36</v>
      </c>
      <c r="U41" s="26">
        <v>310.08999999999997</v>
      </c>
      <c r="V41" s="26">
        <v>292.73</v>
      </c>
      <c r="W41" s="26">
        <v>31.19</v>
      </c>
      <c r="X41" s="26">
        <v>24.09</v>
      </c>
      <c r="Y41" s="26">
        <v>284.60000000000002</v>
      </c>
      <c r="Z41" s="26">
        <v>5.82</v>
      </c>
      <c r="AA41" s="26">
        <v>4444.2</v>
      </c>
      <c r="AB41" s="26">
        <v>2645.6</v>
      </c>
      <c r="AC41" s="26">
        <v>7958.5</v>
      </c>
      <c r="AD41" s="26">
        <v>2.73</v>
      </c>
      <c r="AE41" s="26">
        <v>0.21</v>
      </c>
      <c r="AF41" s="26">
        <v>1.64</v>
      </c>
      <c r="AG41" s="26">
        <v>6.68</v>
      </c>
      <c r="AH41" s="26">
        <v>12.4</v>
      </c>
      <c r="AI41" s="26">
        <v>12.67</v>
      </c>
      <c r="AJ41" s="26">
        <v>0</v>
      </c>
      <c r="AK41" s="26">
        <v>1178.54</v>
      </c>
      <c r="AL41" s="26">
        <v>889.96</v>
      </c>
      <c r="AM41" s="26">
        <v>1528.35</v>
      </c>
      <c r="AN41" s="26">
        <v>1339.81</v>
      </c>
      <c r="AO41" s="26">
        <v>427.7</v>
      </c>
      <c r="AP41" s="26">
        <v>779.83</v>
      </c>
      <c r="AQ41" s="26">
        <v>232.61</v>
      </c>
      <c r="AR41" s="26">
        <v>897.21</v>
      </c>
      <c r="AS41" s="26">
        <v>95.17</v>
      </c>
      <c r="AT41" s="26">
        <v>108.77</v>
      </c>
      <c r="AU41" s="26">
        <v>163.25</v>
      </c>
      <c r="AV41" s="26">
        <v>417.73</v>
      </c>
      <c r="AW41" s="26">
        <v>65.31</v>
      </c>
      <c r="AX41" s="26">
        <v>384.42</v>
      </c>
      <c r="AY41" s="26">
        <v>1.32</v>
      </c>
      <c r="AZ41" s="26">
        <v>99.42</v>
      </c>
      <c r="BA41" s="26">
        <v>118.03</v>
      </c>
      <c r="BB41" s="26">
        <v>81.739999999999995</v>
      </c>
      <c r="BC41" s="26">
        <v>45.18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0.23</v>
      </c>
      <c r="BL41" s="26">
        <v>0</v>
      </c>
      <c r="BM41" s="26">
        <v>0.15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0.84</v>
      </c>
      <c r="BT41" s="26">
        <v>0</v>
      </c>
      <c r="BU41" s="26">
        <v>0</v>
      </c>
      <c r="BV41" s="26">
        <v>2.4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108.74</v>
      </c>
      <c r="CC41" s="25">
        <v>61.44</v>
      </c>
      <c r="CE41" s="23">
        <v>4885.13</v>
      </c>
      <c r="CG41" s="23">
        <v>8.93</v>
      </c>
      <c r="CH41" s="23">
        <v>7.19</v>
      </c>
      <c r="CI41" s="23">
        <v>8.06</v>
      </c>
      <c r="CJ41" s="23">
        <v>3182.61</v>
      </c>
      <c r="CK41" s="23">
        <v>1969.27</v>
      </c>
      <c r="CL41" s="23">
        <v>2575.94</v>
      </c>
      <c r="CM41" s="23">
        <v>30.58</v>
      </c>
      <c r="CN41" s="23">
        <v>29.43</v>
      </c>
      <c r="CO41" s="23">
        <v>30.01</v>
      </c>
      <c r="CP41" s="23">
        <v>0</v>
      </c>
      <c r="CQ41" s="23">
        <v>0.5</v>
      </c>
      <c r="CR41" s="23">
        <v>37.369999999999997</v>
      </c>
    </row>
    <row r="42" spans="1:96" s="23" customFormat="1">
      <c r="A42" s="23" t="str">
        <f>"601"</f>
        <v>601</v>
      </c>
      <c r="B42" s="24" t="s">
        <v>102</v>
      </c>
      <c r="C42" s="25" t="str">
        <f>"20"</f>
        <v>20</v>
      </c>
      <c r="D42" s="25">
        <v>0.28999999999999998</v>
      </c>
      <c r="E42" s="25">
        <v>0</v>
      </c>
      <c r="F42" s="25">
        <v>0.6</v>
      </c>
      <c r="G42" s="25">
        <v>0.02</v>
      </c>
      <c r="H42" s="25">
        <v>1.1599999999999999</v>
      </c>
      <c r="I42" s="25">
        <v>11.233095985</v>
      </c>
      <c r="J42" s="26">
        <v>0.45</v>
      </c>
      <c r="K42" s="26">
        <v>0</v>
      </c>
      <c r="L42" s="26">
        <v>0</v>
      </c>
      <c r="M42" s="26">
        <v>0</v>
      </c>
      <c r="N42" s="26">
        <v>0.26</v>
      </c>
      <c r="O42" s="26">
        <v>0.85</v>
      </c>
      <c r="P42" s="26">
        <v>0.05</v>
      </c>
      <c r="Q42" s="26">
        <v>0</v>
      </c>
      <c r="R42" s="26">
        <v>0</v>
      </c>
      <c r="S42" s="26">
        <v>0.05</v>
      </c>
      <c r="T42" s="26">
        <v>0.38</v>
      </c>
      <c r="U42" s="26">
        <v>131.16999999999999</v>
      </c>
      <c r="V42" s="26">
        <v>10.56</v>
      </c>
      <c r="W42" s="26">
        <v>4.8</v>
      </c>
      <c r="X42" s="26">
        <v>0.85</v>
      </c>
      <c r="Y42" s="26">
        <v>3.86</v>
      </c>
      <c r="Z42" s="26">
        <v>0.04</v>
      </c>
      <c r="AA42" s="26">
        <v>1.8</v>
      </c>
      <c r="AB42" s="26">
        <v>9.92</v>
      </c>
      <c r="AC42" s="26">
        <v>7.15</v>
      </c>
      <c r="AD42" s="26">
        <v>0.04</v>
      </c>
      <c r="AE42" s="26">
        <v>0</v>
      </c>
      <c r="AF42" s="26">
        <v>0</v>
      </c>
      <c r="AG42" s="26">
        <v>0.02</v>
      </c>
      <c r="AH42" s="26">
        <v>0.09</v>
      </c>
      <c r="AI42" s="26">
        <v>0.11</v>
      </c>
      <c r="AJ42" s="26">
        <v>0</v>
      </c>
      <c r="AK42" s="26">
        <v>6.24</v>
      </c>
      <c r="AL42" s="26">
        <v>5.7</v>
      </c>
      <c r="AM42" s="26">
        <v>10.68</v>
      </c>
      <c r="AN42" s="26">
        <v>3.31</v>
      </c>
      <c r="AO42" s="26">
        <v>2.0299999999999998</v>
      </c>
      <c r="AP42" s="26">
        <v>4.12</v>
      </c>
      <c r="AQ42" s="26">
        <v>1.33</v>
      </c>
      <c r="AR42" s="26">
        <v>6.63</v>
      </c>
      <c r="AS42" s="26">
        <v>4.37</v>
      </c>
      <c r="AT42" s="26">
        <v>5.3</v>
      </c>
      <c r="AU42" s="26">
        <v>4.51</v>
      </c>
      <c r="AV42" s="26">
        <v>2.65</v>
      </c>
      <c r="AW42" s="26">
        <v>4.6399999999999997</v>
      </c>
      <c r="AX42" s="26">
        <v>40.82</v>
      </c>
      <c r="AY42" s="26">
        <v>0</v>
      </c>
      <c r="AZ42" s="26">
        <v>12.86</v>
      </c>
      <c r="BA42" s="26">
        <v>6.63</v>
      </c>
      <c r="BB42" s="26">
        <v>3.31</v>
      </c>
      <c r="BC42" s="26">
        <v>2.65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0.01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19.510000000000002</v>
      </c>
      <c r="CC42" s="25">
        <v>2.29</v>
      </c>
      <c r="CE42" s="23">
        <v>3.45</v>
      </c>
      <c r="CG42" s="23">
        <v>20.86</v>
      </c>
      <c r="CH42" s="23">
        <v>10.86</v>
      </c>
      <c r="CI42" s="23">
        <v>15.86</v>
      </c>
      <c r="CJ42" s="23">
        <v>94.94</v>
      </c>
      <c r="CK42" s="23">
        <v>39.14</v>
      </c>
      <c r="CL42" s="23">
        <v>67.040000000000006</v>
      </c>
      <c r="CM42" s="23">
        <v>5.29</v>
      </c>
      <c r="CN42" s="23">
        <v>3.16</v>
      </c>
      <c r="CO42" s="23">
        <v>4.25</v>
      </c>
      <c r="CP42" s="23">
        <v>0</v>
      </c>
      <c r="CQ42" s="23">
        <v>0.33</v>
      </c>
      <c r="CR42" s="23">
        <v>1.39</v>
      </c>
    </row>
    <row r="43" spans="1:96" s="23" customFormat="1">
      <c r="A43" s="23" t="str">
        <f>"2"</f>
        <v>2</v>
      </c>
      <c r="B43" s="24" t="s">
        <v>94</v>
      </c>
      <c r="C43" s="25" t="str">
        <f>"33,3"</f>
        <v>33,3</v>
      </c>
      <c r="D43" s="25">
        <v>2.2000000000000002</v>
      </c>
      <c r="E43" s="25">
        <v>0</v>
      </c>
      <c r="F43" s="25">
        <v>0.22</v>
      </c>
      <c r="G43" s="25">
        <v>0.22</v>
      </c>
      <c r="H43" s="25">
        <v>15.62</v>
      </c>
      <c r="I43" s="25">
        <v>74.559032999999985</v>
      </c>
      <c r="J43" s="26">
        <v>0</v>
      </c>
      <c r="K43" s="26">
        <v>0</v>
      </c>
      <c r="L43" s="26">
        <v>0</v>
      </c>
      <c r="M43" s="26">
        <v>0</v>
      </c>
      <c r="N43" s="26">
        <v>0.37</v>
      </c>
      <c r="O43" s="26">
        <v>15.18</v>
      </c>
      <c r="P43" s="26">
        <v>7.0000000000000007E-2</v>
      </c>
      <c r="Q43" s="26">
        <v>0</v>
      </c>
      <c r="R43" s="26">
        <v>0</v>
      </c>
      <c r="S43" s="26">
        <v>0</v>
      </c>
      <c r="T43" s="26">
        <v>0.6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106.32</v>
      </c>
      <c r="AL43" s="26">
        <v>110.67</v>
      </c>
      <c r="AM43" s="26">
        <v>169.48</v>
      </c>
      <c r="AN43" s="26">
        <v>56.2</v>
      </c>
      <c r="AO43" s="26">
        <v>33.32</v>
      </c>
      <c r="AP43" s="26">
        <v>66.63</v>
      </c>
      <c r="AQ43" s="26">
        <v>25.2</v>
      </c>
      <c r="AR43" s="26">
        <v>120.52</v>
      </c>
      <c r="AS43" s="26">
        <v>74.75</v>
      </c>
      <c r="AT43" s="26">
        <v>104.3</v>
      </c>
      <c r="AU43" s="26">
        <v>86.04</v>
      </c>
      <c r="AV43" s="26">
        <v>45.19</v>
      </c>
      <c r="AW43" s="26">
        <v>79.959999999999994</v>
      </c>
      <c r="AX43" s="26">
        <v>668.65</v>
      </c>
      <c r="AY43" s="26">
        <v>0</v>
      </c>
      <c r="AZ43" s="26">
        <v>217.86</v>
      </c>
      <c r="BA43" s="26">
        <v>94.74</v>
      </c>
      <c r="BB43" s="26">
        <v>62.87</v>
      </c>
      <c r="BC43" s="26">
        <v>49.83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0.09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13.02</v>
      </c>
      <c r="CC43" s="25">
        <v>2.4</v>
      </c>
      <c r="CE43" s="23">
        <v>0</v>
      </c>
      <c r="CG43" s="23">
        <v>0</v>
      </c>
      <c r="CH43" s="23">
        <v>0</v>
      </c>
      <c r="CI43" s="23">
        <v>0</v>
      </c>
      <c r="CJ43" s="23">
        <v>794.13</v>
      </c>
      <c r="CK43" s="23">
        <v>305.95</v>
      </c>
      <c r="CL43" s="23">
        <v>550.04</v>
      </c>
      <c r="CM43" s="23">
        <v>6.35</v>
      </c>
      <c r="CN43" s="23">
        <v>6.35</v>
      </c>
      <c r="CO43" s="23">
        <v>6.35</v>
      </c>
      <c r="CP43" s="23">
        <v>0</v>
      </c>
      <c r="CQ43" s="23">
        <v>0</v>
      </c>
      <c r="CR43" s="23">
        <v>2</v>
      </c>
    </row>
    <row r="44" spans="1:96" s="23" customFormat="1">
      <c r="A44" s="23" t="str">
        <f>"3"</f>
        <v>3</v>
      </c>
      <c r="B44" s="24" t="s">
        <v>103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1.48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1.23</v>
      </c>
    </row>
    <row r="45" spans="1:96" s="19" customFormat="1">
      <c r="A45" s="19" t="str">
        <f>"37/10"</f>
        <v>37/10</v>
      </c>
      <c r="B45" s="20" t="s">
        <v>104</v>
      </c>
      <c r="C45" s="21" t="str">
        <f>"200"</f>
        <v>200</v>
      </c>
      <c r="D45" s="21">
        <v>0.67</v>
      </c>
      <c r="E45" s="21">
        <v>0</v>
      </c>
      <c r="F45" s="21">
        <v>0.27</v>
      </c>
      <c r="G45" s="21">
        <v>0.27</v>
      </c>
      <c r="H45" s="21">
        <v>23.62</v>
      </c>
      <c r="I45" s="21">
        <v>90.302599999999998</v>
      </c>
      <c r="J45" s="22">
        <v>0.04</v>
      </c>
      <c r="K45" s="22">
        <v>0</v>
      </c>
      <c r="L45" s="22">
        <v>0</v>
      </c>
      <c r="M45" s="22">
        <v>0</v>
      </c>
      <c r="N45" s="22">
        <v>18.03</v>
      </c>
      <c r="O45" s="22">
        <v>1.18</v>
      </c>
      <c r="P45" s="22">
        <v>4.41</v>
      </c>
      <c r="Q45" s="22">
        <v>0</v>
      </c>
      <c r="R45" s="22">
        <v>0</v>
      </c>
      <c r="S45" s="22">
        <v>1</v>
      </c>
      <c r="T45" s="22">
        <v>0.95</v>
      </c>
      <c r="U45" s="22">
        <v>2.2799999999999998</v>
      </c>
      <c r="V45" s="22">
        <v>10.199999999999999</v>
      </c>
      <c r="W45" s="22">
        <v>11.93</v>
      </c>
      <c r="X45" s="22">
        <v>3.23</v>
      </c>
      <c r="Y45" s="22">
        <v>3.16</v>
      </c>
      <c r="Z45" s="22">
        <v>0.61</v>
      </c>
      <c r="AA45" s="22">
        <v>0</v>
      </c>
      <c r="AB45" s="22">
        <v>882</v>
      </c>
      <c r="AC45" s="22">
        <v>163.4</v>
      </c>
      <c r="AD45" s="22">
        <v>0.76</v>
      </c>
      <c r="AE45" s="22">
        <v>0.01</v>
      </c>
      <c r="AF45" s="22">
        <v>0.05</v>
      </c>
      <c r="AG45" s="22">
        <v>0.2</v>
      </c>
      <c r="AH45" s="22">
        <v>0.28000000000000003</v>
      </c>
      <c r="AI45" s="22">
        <v>80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232.81</v>
      </c>
      <c r="CC45" s="21">
        <v>11.06</v>
      </c>
      <c r="CE45" s="19">
        <v>147</v>
      </c>
      <c r="CG45" s="19">
        <v>5.32</v>
      </c>
      <c r="CH45" s="19">
        <v>5.32</v>
      </c>
      <c r="CI45" s="19">
        <v>5.32</v>
      </c>
      <c r="CJ45" s="19">
        <v>605.55999999999995</v>
      </c>
      <c r="CK45" s="19">
        <v>231.78</v>
      </c>
      <c r="CL45" s="19">
        <v>418.67</v>
      </c>
      <c r="CM45" s="19">
        <v>56.62</v>
      </c>
      <c r="CN45" s="19">
        <v>33.619999999999997</v>
      </c>
      <c r="CO45" s="19">
        <v>45.12</v>
      </c>
      <c r="CP45" s="19">
        <v>10</v>
      </c>
      <c r="CQ45" s="19">
        <v>0</v>
      </c>
      <c r="CR45" s="19">
        <v>6.7</v>
      </c>
    </row>
    <row r="46" spans="1:96" s="27" customFormat="1" ht="11.4">
      <c r="B46" s="28" t="s">
        <v>114</v>
      </c>
      <c r="C46" s="29"/>
      <c r="D46" s="29">
        <v>32.409999999999997</v>
      </c>
      <c r="E46" s="29">
        <v>17.71</v>
      </c>
      <c r="F46" s="29">
        <v>25.39</v>
      </c>
      <c r="G46" s="29">
        <v>18.29</v>
      </c>
      <c r="H46" s="29">
        <v>125.19</v>
      </c>
      <c r="I46" s="29">
        <v>839.08</v>
      </c>
      <c r="J46" s="30">
        <v>7.05</v>
      </c>
      <c r="K46" s="30">
        <v>10.82</v>
      </c>
      <c r="L46" s="30">
        <v>0</v>
      </c>
      <c r="M46" s="30">
        <v>0</v>
      </c>
      <c r="N46" s="30">
        <v>33.76</v>
      </c>
      <c r="O46" s="30">
        <v>78.11</v>
      </c>
      <c r="P46" s="30">
        <v>13.32</v>
      </c>
      <c r="Q46" s="30">
        <v>0</v>
      </c>
      <c r="R46" s="30">
        <v>0</v>
      </c>
      <c r="S46" s="30">
        <v>1.93</v>
      </c>
      <c r="T46" s="30">
        <v>10.24</v>
      </c>
      <c r="U46" s="30">
        <v>1607.65</v>
      </c>
      <c r="V46" s="30">
        <v>1096.45</v>
      </c>
      <c r="W46" s="30">
        <v>127.37</v>
      </c>
      <c r="X46" s="30">
        <v>91.88</v>
      </c>
      <c r="Y46" s="30">
        <v>486.99</v>
      </c>
      <c r="Z46" s="30">
        <v>10.31</v>
      </c>
      <c r="AA46" s="30">
        <v>4459.8</v>
      </c>
      <c r="AB46" s="30">
        <v>5068.76</v>
      </c>
      <c r="AC46" s="30">
        <v>8470.5499999999993</v>
      </c>
      <c r="AD46" s="30">
        <v>10.68</v>
      </c>
      <c r="AE46" s="30">
        <v>0.44</v>
      </c>
      <c r="AF46" s="30">
        <v>1.82</v>
      </c>
      <c r="AG46" s="30">
        <v>8.8000000000000007</v>
      </c>
      <c r="AH46" s="30">
        <v>17.28</v>
      </c>
      <c r="AI46" s="30">
        <v>100.96</v>
      </c>
      <c r="AJ46" s="30">
        <v>0</v>
      </c>
      <c r="AK46" s="30">
        <v>1700.91</v>
      </c>
      <c r="AL46" s="30">
        <v>1392.71</v>
      </c>
      <c r="AM46" s="30">
        <v>2463.98</v>
      </c>
      <c r="AN46" s="30">
        <v>1805.97</v>
      </c>
      <c r="AO46" s="30">
        <v>625.89</v>
      </c>
      <c r="AP46" s="30">
        <v>1199.3900000000001</v>
      </c>
      <c r="AQ46" s="30">
        <v>376.39</v>
      </c>
      <c r="AR46" s="30">
        <v>1520.99</v>
      </c>
      <c r="AS46" s="30">
        <v>574.94000000000005</v>
      </c>
      <c r="AT46" s="30">
        <v>748.77</v>
      </c>
      <c r="AU46" s="30">
        <v>984.14</v>
      </c>
      <c r="AV46" s="30">
        <v>671.5</v>
      </c>
      <c r="AW46" s="30">
        <v>538.71</v>
      </c>
      <c r="AX46" s="30">
        <v>3901.72</v>
      </c>
      <c r="AY46" s="30">
        <v>1.32</v>
      </c>
      <c r="AZ46" s="30">
        <v>1148.6500000000001</v>
      </c>
      <c r="BA46" s="30">
        <v>703.72</v>
      </c>
      <c r="BB46" s="30">
        <v>436.49</v>
      </c>
      <c r="BC46" s="30">
        <v>284.56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0.32</v>
      </c>
      <c r="BJ46" s="30">
        <v>0</v>
      </c>
      <c r="BK46" s="30">
        <v>2.04</v>
      </c>
      <c r="BL46" s="30">
        <v>0</v>
      </c>
      <c r="BM46" s="30">
        <v>0.91</v>
      </c>
      <c r="BN46" s="30">
        <v>0.05</v>
      </c>
      <c r="BO46" s="30">
        <v>0.11</v>
      </c>
      <c r="BP46" s="30">
        <v>0</v>
      </c>
      <c r="BQ46" s="30">
        <v>0.06</v>
      </c>
      <c r="BR46" s="30">
        <v>0.11</v>
      </c>
      <c r="BS46" s="30">
        <v>4.46</v>
      </c>
      <c r="BT46" s="30">
        <v>0</v>
      </c>
      <c r="BU46" s="30">
        <v>0</v>
      </c>
      <c r="BV46" s="30">
        <v>10.14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777.57</v>
      </c>
      <c r="CC46" s="29">
        <f>SUM($CC$37:$CC$45)</f>
        <v>134.57</v>
      </c>
      <c r="CD46" s="27">
        <f>$I$46/$I$51*100</f>
        <v>27.3499481736931</v>
      </c>
      <c r="CE46" s="27">
        <v>5304.59</v>
      </c>
      <c r="CG46" s="27">
        <v>139.26</v>
      </c>
      <c r="CH46" s="27">
        <v>83.33</v>
      </c>
      <c r="CI46" s="27">
        <v>111.29</v>
      </c>
      <c r="CJ46" s="27">
        <v>7077.26</v>
      </c>
      <c r="CK46" s="27">
        <v>3772.3</v>
      </c>
      <c r="CL46" s="27">
        <v>5424.78</v>
      </c>
      <c r="CM46" s="27">
        <v>164.11</v>
      </c>
      <c r="CN46" s="27">
        <v>106.99</v>
      </c>
      <c r="CO46" s="27">
        <v>135.57</v>
      </c>
      <c r="CP46" s="27">
        <v>12</v>
      </c>
      <c r="CQ46" s="27">
        <v>3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107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9.84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8.1999999999999993</v>
      </c>
    </row>
    <row r="49" spans="1:96" s="19" customFormat="1">
      <c r="A49" s="19" t="str">
        <f>""</f>
        <v/>
      </c>
      <c r="B49" s="20" t="s">
        <v>108</v>
      </c>
      <c r="C49" s="21" t="str">
        <f>"30"</f>
        <v>30</v>
      </c>
      <c r="D49" s="21">
        <v>1.5</v>
      </c>
      <c r="E49" s="21">
        <v>0</v>
      </c>
      <c r="F49" s="21">
        <v>4.8</v>
      </c>
      <c r="G49" s="21">
        <v>0</v>
      </c>
      <c r="H49" s="21">
        <v>17.7</v>
      </c>
      <c r="I49" s="21">
        <v>116.45999999999998</v>
      </c>
      <c r="J49" s="22">
        <v>0</v>
      </c>
      <c r="K49" s="22">
        <v>0</v>
      </c>
      <c r="L49" s="22">
        <v>0</v>
      </c>
      <c r="M49" s="22">
        <v>0</v>
      </c>
      <c r="N49" s="22">
        <v>17.7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15.16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12.63</v>
      </c>
    </row>
    <row r="50" spans="1:96" s="27" customFormat="1" ht="11.4">
      <c r="B50" s="28" t="s">
        <v>116</v>
      </c>
      <c r="C50" s="29"/>
      <c r="D50" s="29">
        <v>2.5</v>
      </c>
      <c r="E50" s="29">
        <v>0</v>
      </c>
      <c r="F50" s="29">
        <v>5</v>
      </c>
      <c r="G50" s="29">
        <v>0</v>
      </c>
      <c r="H50" s="29">
        <v>38.299999999999997</v>
      </c>
      <c r="I50" s="29">
        <v>202.94</v>
      </c>
      <c r="J50" s="30">
        <v>0</v>
      </c>
      <c r="K50" s="30">
        <v>0</v>
      </c>
      <c r="L50" s="30">
        <v>0</v>
      </c>
      <c r="M50" s="30">
        <v>0</v>
      </c>
      <c r="N50" s="30">
        <v>37.5</v>
      </c>
      <c r="O50" s="30">
        <v>0.4</v>
      </c>
      <c r="P50" s="30">
        <v>0.4</v>
      </c>
      <c r="Q50" s="30">
        <v>0</v>
      </c>
      <c r="R50" s="30">
        <v>0</v>
      </c>
      <c r="S50" s="30">
        <v>1</v>
      </c>
      <c r="T50" s="30">
        <v>0.6</v>
      </c>
      <c r="U50" s="30">
        <v>12</v>
      </c>
      <c r="V50" s="30">
        <v>240</v>
      </c>
      <c r="W50" s="30">
        <v>14</v>
      </c>
      <c r="X50" s="30">
        <v>8</v>
      </c>
      <c r="Y50" s="30">
        <v>14</v>
      </c>
      <c r="Z50" s="30">
        <v>2.8</v>
      </c>
      <c r="AA50" s="30">
        <v>0</v>
      </c>
      <c r="AB50" s="30">
        <v>0</v>
      </c>
      <c r="AC50" s="30">
        <v>0</v>
      </c>
      <c r="AD50" s="30">
        <v>0.2</v>
      </c>
      <c r="AE50" s="30">
        <v>0.02</v>
      </c>
      <c r="AF50" s="30">
        <v>0.02</v>
      </c>
      <c r="AG50" s="30">
        <v>0.2</v>
      </c>
      <c r="AH50" s="30">
        <v>0.4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176.2</v>
      </c>
      <c r="CC50" s="29">
        <f>SUM($CC$47:$CC$49)</f>
        <v>25</v>
      </c>
      <c r="CD50" s="27">
        <f>$I$50/$I$51*100</f>
        <v>6.6148620898713792</v>
      </c>
      <c r="CE50" s="27">
        <v>0</v>
      </c>
      <c r="CG50" s="27">
        <v>4</v>
      </c>
      <c r="CH50" s="27">
        <v>4</v>
      </c>
      <c r="CI50" s="27">
        <v>4</v>
      </c>
      <c r="CJ50" s="27">
        <v>400</v>
      </c>
      <c r="CK50" s="27">
        <v>182</v>
      </c>
      <c r="CL50" s="27">
        <v>291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99.79</v>
      </c>
      <c r="E51" s="29">
        <v>46.13</v>
      </c>
      <c r="F51" s="29">
        <v>93.54</v>
      </c>
      <c r="G51" s="29">
        <v>40.369999999999997</v>
      </c>
      <c r="H51" s="29">
        <v>470.29</v>
      </c>
      <c r="I51" s="29">
        <v>3067.94</v>
      </c>
      <c r="J51" s="30">
        <v>36</v>
      </c>
      <c r="K51" s="30">
        <v>19.38</v>
      </c>
      <c r="L51" s="30">
        <v>0</v>
      </c>
      <c r="M51" s="30">
        <v>0</v>
      </c>
      <c r="N51" s="30">
        <v>170.2</v>
      </c>
      <c r="O51" s="30">
        <v>266.42</v>
      </c>
      <c r="P51" s="30">
        <v>33.67</v>
      </c>
      <c r="Q51" s="30">
        <v>0</v>
      </c>
      <c r="R51" s="30">
        <v>0</v>
      </c>
      <c r="S51" s="30">
        <v>6.81</v>
      </c>
      <c r="T51" s="30">
        <v>29.69</v>
      </c>
      <c r="U51" s="30">
        <v>4660.7299999999996</v>
      </c>
      <c r="V51" s="30">
        <v>3149.27</v>
      </c>
      <c r="W51" s="30">
        <v>789.86</v>
      </c>
      <c r="X51" s="30">
        <v>343.49</v>
      </c>
      <c r="Y51" s="30">
        <v>1568.12</v>
      </c>
      <c r="Z51" s="30">
        <v>30.14</v>
      </c>
      <c r="AA51" s="30">
        <v>8663.34</v>
      </c>
      <c r="AB51" s="30">
        <v>9654.6200000000008</v>
      </c>
      <c r="AC51" s="30">
        <v>16323.51</v>
      </c>
      <c r="AD51" s="30">
        <v>22.85</v>
      </c>
      <c r="AE51" s="30">
        <v>1.34</v>
      </c>
      <c r="AF51" s="30">
        <v>3.93</v>
      </c>
      <c r="AG51" s="30">
        <v>19.13</v>
      </c>
      <c r="AH51" s="30">
        <v>43.52</v>
      </c>
      <c r="AI51" s="30">
        <v>201.27</v>
      </c>
      <c r="AJ51" s="30">
        <v>0.8</v>
      </c>
      <c r="AK51" s="30">
        <v>5100.13</v>
      </c>
      <c r="AL51" s="30">
        <v>4171.4799999999996</v>
      </c>
      <c r="AM51" s="30">
        <v>7170.38</v>
      </c>
      <c r="AN51" s="30">
        <v>4940.43</v>
      </c>
      <c r="AO51" s="30">
        <v>1754.35</v>
      </c>
      <c r="AP51" s="30">
        <v>3455.18</v>
      </c>
      <c r="AQ51" s="30">
        <v>1285.4100000000001</v>
      </c>
      <c r="AR51" s="30">
        <v>4584.22</v>
      </c>
      <c r="AS51" s="30">
        <v>2096.5100000000002</v>
      </c>
      <c r="AT51" s="30">
        <v>2759.4</v>
      </c>
      <c r="AU51" s="30">
        <v>3609.37</v>
      </c>
      <c r="AV51" s="30">
        <v>2167.1999999999998</v>
      </c>
      <c r="AW51" s="30">
        <v>2406.2399999999998</v>
      </c>
      <c r="AX51" s="30">
        <v>13820.26</v>
      </c>
      <c r="AY51" s="30">
        <v>2.5</v>
      </c>
      <c r="AZ51" s="30">
        <v>4532.78</v>
      </c>
      <c r="BA51" s="30">
        <v>2639.9</v>
      </c>
      <c r="BB51" s="30">
        <v>2244.71</v>
      </c>
      <c r="BC51" s="30">
        <v>1142.01</v>
      </c>
      <c r="BD51" s="30">
        <v>0.85</v>
      </c>
      <c r="BE51" s="30">
        <v>0.42</v>
      </c>
      <c r="BF51" s="30">
        <v>0.31</v>
      </c>
      <c r="BG51" s="30">
        <v>0.82</v>
      </c>
      <c r="BH51" s="30">
        <v>0.87</v>
      </c>
      <c r="BI51" s="30">
        <v>3.21</v>
      </c>
      <c r="BJ51" s="30">
        <v>0.08</v>
      </c>
      <c r="BK51" s="30">
        <v>12</v>
      </c>
      <c r="BL51" s="30">
        <v>0.05</v>
      </c>
      <c r="BM51" s="30">
        <v>4.33</v>
      </c>
      <c r="BN51" s="30">
        <v>0.15</v>
      </c>
      <c r="BO51" s="30">
        <v>0.18</v>
      </c>
      <c r="BP51" s="30">
        <v>0</v>
      </c>
      <c r="BQ51" s="30">
        <v>0.59</v>
      </c>
      <c r="BR51" s="30">
        <v>0.91</v>
      </c>
      <c r="BS51" s="30">
        <v>16.45</v>
      </c>
      <c r="BT51" s="30">
        <v>0</v>
      </c>
      <c r="BU51" s="30">
        <v>0</v>
      </c>
      <c r="BV51" s="30">
        <v>21.06</v>
      </c>
      <c r="BW51" s="30">
        <v>0.15</v>
      </c>
      <c r="BX51" s="30">
        <v>0</v>
      </c>
      <c r="BY51" s="30">
        <v>0</v>
      </c>
      <c r="BZ51" s="30">
        <v>0</v>
      </c>
      <c r="CA51" s="30">
        <v>0</v>
      </c>
      <c r="CB51" s="30">
        <v>2660.73</v>
      </c>
      <c r="CC51" s="29">
        <v>430</v>
      </c>
      <c r="CE51" s="27">
        <v>10272.44</v>
      </c>
      <c r="CG51" s="27">
        <v>379.24</v>
      </c>
      <c r="CH51" s="27">
        <v>216.32</v>
      </c>
      <c r="CI51" s="27">
        <v>297.77999999999997</v>
      </c>
      <c r="CJ51" s="27">
        <v>24907.99</v>
      </c>
      <c r="CK51" s="27">
        <v>12477.13</v>
      </c>
      <c r="CL51" s="27">
        <v>18692.560000000001</v>
      </c>
      <c r="CM51" s="27">
        <v>452.05</v>
      </c>
      <c r="CN51" s="27">
        <v>297.81</v>
      </c>
      <c r="CO51" s="27">
        <v>374.98</v>
      </c>
      <c r="CP51" s="27">
        <v>43.12</v>
      </c>
      <c r="CQ51" s="27">
        <v>7.94</v>
      </c>
    </row>
    <row r="52" spans="1:96">
      <c r="A52" s="74" t="s">
        <v>153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</row>
    <row r="53" spans="1:96" hidden="1">
      <c r="B53" s="14" t="s">
        <v>118</v>
      </c>
      <c r="C53" s="16"/>
      <c r="D53" s="16">
        <v>13</v>
      </c>
      <c r="E53" s="16"/>
      <c r="F53" s="16">
        <v>28</v>
      </c>
      <c r="G53" s="16"/>
      <c r="H53" s="16">
        <v>58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  <mergeCell ref="A30:XFD30"/>
    <mergeCell ref="A52:CC52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4" t="s">
        <v>86</v>
      </c>
      <c r="C1" s="85"/>
      <c r="D1" s="86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134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135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136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137</v>
      </c>
      <c r="B11" s="58" t="s">
        <v>136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138</v>
      </c>
      <c r="B14" s="59" t="s">
        <v>139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140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141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142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143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144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145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146</v>
      </c>
      <c r="C23" s="72" t="s">
        <v>150</v>
      </c>
      <c r="D23" s="41" t="s">
        <v>107</v>
      </c>
      <c r="E23" s="42">
        <v>200</v>
      </c>
      <c r="F23" s="43">
        <v>9.84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143</v>
      </c>
      <c r="C24" s="73" t="s">
        <v>151</v>
      </c>
      <c r="D24" s="47" t="s">
        <v>108</v>
      </c>
      <c r="E24" s="48">
        <v>30</v>
      </c>
      <c r="F24" s="49">
        <v>15.16</v>
      </c>
      <c r="G24" s="48">
        <v>116.45999999999998</v>
      </c>
      <c r="H24" s="48">
        <v>1.5</v>
      </c>
      <c r="I24" s="48">
        <v>4.8</v>
      </c>
      <c r="J24" s="50">
        <v>17.7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147</v>
      </c>
      <c r="B27" s="39" t="s">
        <v>133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142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143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135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148</v>
      </c>
      <c r="B33" s="58" t="s">
        <v>149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146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143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136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45799.325868055559</v>
      </c>
      <c r="C1">
        <f>YEAR(Дата_Сост)</f>
        <v>2025</v>
      </c>
      <c r="D1">
        <f>MONTH(Дата_Сост)</f>
        <v>5</v>
      </c>
      <c r="E1">
        <f>DAY(Дата_Сост)</f>
        <v>22</v>
      </c>
    </row>
    <row r="2" spans="1:5">
      <c r="A2" t="s">
        <v>82</v>
      </c>
      <c r="B2" s="2">
        <v>45790.575868055559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33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22.05.2025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2025-05-13T09:19:56Z</dcterms:modified>
</cp:coreProperties>
</file>